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k3267_00\Downloads\"/>
    </mc:Choice>
  </mc:AlternateContent>
  <xr:revisionPtr revIDLastSave="0" documentId="13_ncr:1_{EF9C6F40-D500-4CDE-84F4-20EE7BD64BFC}" xr6:coauthVersionLast="47" xr6:coauthVersionMax="47" xr10:uidLastSave="{00000000-0000-0000-0000-000000000000}"/>
  <bookViews>
    <workbookView xWindow="-120" yWindow="-120" windowWidth="29040" windowHeight="15720" firstSheet="12" activeTab="21" xr2:uid="{DBDFA155-49EB-4E9E-B5F3-74D68EBC6231}"/>
  </bookViews>
  <sheets>
    <sheet name="RESUMO 03-2026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Maracujá" sheetId="62" r:id="rId10"/>
    <sheet name="Alho Semente" sheetId="61" r:id="rId11"/>
    <sheet name="Alho" sheetId="4" r:id="rId12"/>
    <sheet name="Cenoura Inverno" sheetId="5" r:id="rId13"/>
    <sheet name="Cenoura Verão" sheetId="6" r:id="rId14"/>
    <sheet name="Milho-Baixa" sheetId="7" r:id="rId15"/>
    <sheet name="Milho-Média" sheetId="23" r:id="rId16"/>
    <sheet name="Milho-Alta" sheetId="8" r:id="rId17"/>
    <sheet name="Milho Silagem" sheetId="50" r:id="rId18"/>
    <sheet name="Trigo" sheetId="12" r:id="rId19"/>
    <sheet name="Soja" sheetId="9" r:id="rId20"/>
    <sheet name="Cebola" sheetId="10" r:id="rId21"/>
    <sheet name="Feijão" sheetId="11" r:id="rId22"/>
    <sheet name="Beterraba" sheetId="13" r:id="rId23"/>
    <sheet name="Repolho" sheetId="14" r:id="rId24"/>
    <sheet name="Alface" sheetId="63" r:id="rId25"/>
    <sheet name="Sorgo " sheetId="24" r:id="rId26"/>
    <sheet name="Sorgo Silagem" sheetId="48" r:id="rId27"/>
    <sheet name="Batata" sheetId="15" r:id="rId28"/>
    <sheet name="Cana de Açúcar" sheetId="52" r:id="rId29"/>
    <sheet name="Banana" sheetId="54" r:id="rId30"/>
    <sheet name="Abóbora Cabutiá" sheetId="53" r:id="rId31"/>
    <sheet name="Cria Extensivo" sheetId="38" r:id="rId32"/>
    <sheet name="Cria Semi Intensivo" sheetId="39" r:id="rId33"/>
    <sheet name="Recria Extensivo" sheetId="41" r:id="rId34"/>
    <sheet name="Recria Semi Intensivo" sheetId="42" r:id="rId35"/>
    <sheet name="Recria Intensivo" sheetId="43" r:id="rId36"/>
    <sheet name="Engorda Intensivo" sheetId="44" r:id="rId37"/>
    <sheet name="Engorda Semi Intensivo" sheetId="45" r:id="rId38"/>
    <sheet name="Engorda Extensivo" sheetId="46" r:id="rId39"/>
    <sheet name="Leite Extensivo" sheetId="60" r:id="rId40"/>
    <sheet name="Leite - Semi-intensivo " sheetId="36" r:id="rId41"/>
    <sheet name="Leite - Intensivo" sheetId="37" r:id="rId42"/>
  </sheets>
  <definedNames>
    <definedName name="_xlnm._FilterDatabase" localSheetId="0" hidden="1">'RESUMO 03-2026'!$B$3:$E$30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37" l="1"/>
  <c r="A33" i="37"/>
  <c r="A32" i="37"/>
  <c r="E26" i="37"/>
  <c r="E27" i="37" s="1"/>
  <c r="E23" i="37"/>
  <c r="E22" i="37"/>
  <c r="E24" i="37" s="1"/>
  <c r="B33" i="37" s="1"/>
  <c r="E19" i="37"/>
  <c r="E18" i="37"/>
  <c r="E17" i="37"/>
  <c r="E16" i="37"/>
  <c r="E15" i="37"/>
  <c r="E14" i="37"/>
  <c r="E13" i="37"/>
  <c r="E12" i="37"/>
  <c r="E20" i="37" s="1"/>
  <c r="B32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5" i="60"/>
  <c r="E26" i="60" s="1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B31" i="60" s="1"/>
  <c r="A26" i="46"/>
  <c r="A25" i="46"/>
  <c r="E20" i="46"/>
  <c r="B26" i="46" s="1"/>
  <c r="E19" i="46"/>
  <c r="E18" i="46"/>
  <c r="E15" i="46"/>
  <c r="E14" i="46"/>
  <c r="E13" i="46"/>
  <c r="E12" i="46"/>
  <c r="E11" i="46"/>
  <c r="E16" i="46" s="1"/>
  <c r="A26" i="45"/>
  <c r="A25" i="45"/>
  <c r="E19" i="45"/>
  <c r="E18" i="45"/>
  <c r="E20" i="45" s="1"/>
  <c r="B26" i="45" s="1"/>
  <c r="E15" i="45"/>
  <c r="E14" i="45"/>
  <c r="E13" i="45"/>
  <c r="E12" i="45"/>
  <c r="E11" i="45"/>
  <c r="E16" i="45" s="1"/>
  <c r="A26" i="44"/>
  <c r="A25" i="44"/>
  <c r="E19" i="44"/>
  <c r="E18" i="44"/>
  <c r="E20" i="44" s="1"/>
  <c r="B26" i="44" s="1"/>
  <c r="E15" i="44"/>
  <c r="E14" i="44"/>
  <c r="E13" i="44"/>
  <c r="E12" i="44"/>
  <c r="E11" i="44"/>
  <c r="E16" i="44" s="1"/>
  <c r="A27" i="43"/>
  <c r="A26" i="43"/>
  <c r="E20" i="43"/>
  <c r="E19" i="43"/>
  <c r="E21" i="43" s="1"/>
  <c r="B27" i="43" s="1"/>
  <c r="E17" i="43"/>
  <c r="E16" i="43"/>
  <c r="E15" i="43"/>
  <c r="E14" i="43"/>
  <c r="E13" i="43"/>
  <c r="E12" i="43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1"/>
  <c r="A26" i="41"/>
  <c r="E20" i="41"/>
  <c r="E19" i="41"/>
  <c r="E21" i="41" s="1"/>
  <c r="B27" i="41" s="1"/>
  <c r="E16" i="41"/>
  <c r="E15" i="41"/>
  <c r="E14" i="41"/>
  <c r="E13" i="41"/>
  <c r="E12" i="41"/>
  <c r="E17" i="41" s="1"/>
  <c r="A27" i="39"/>
  <c r="A26" i="39"/>
  <c r="E20" i="39"/>
  <c r="E19" i="39"/>
  <c r="E21" i="39" s="1"/>
  <c r="B27" i="39" s="1"/>
  <c r="E16" i="39"/>
  <c r="E15" i="39"/>
  <c r="E14" i="39"/>
  <c r="E13" i="39"/>
  <c r="E12" i="39"/>
  <c r="E17" i="39" s="1"/>
  <c r="A27" i="38"/>
  <c r="A26" i="38"/>
  <c r="E20" i="38"/>
  <c r="E19" i="38"/>
  <c r="E21" i="38" s="1"/>
  <c r="B27" i="38" s="1"/>
  <c r="E16" i="38"/>
  <c r="E15" i="38"/>
  <c r="E14" i="38"/>
  <c r="E13" i="38"/>
  <c r="E12" i="38"/>
  <c r="E17" i="38" s="1"/>
  <c r="E46" i="53"/>
  <c r="E45" i="53"/>
  <c r="E44" i="53"/>
  <c r="E47" i="53" s="1"/>
  <c r="B54" i="53" s="1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30" i="53" s="1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26" i="54" s="1"/>
  <c r="E41" i="52"/>
  <c r="E42" i="52" s="1"/>
  <c r="B49" i="52" s="1"/>
  <c r="E38" i="52"/>
  <c r="E37" i="52"/>
  <c r="E36" i="52"/>
  <c r="E35" i="52"/>
  <c r="E34" i="52"/>
  <c r="E33" i="52"/>
  <c r="E32" i="52"/>
  <c r="E31" i="52"/>
  <c r="E30" i="52"/>
  <c r="E29" i="52"/>
  <c r="E39" i="52" s="1"/>
  <c r="B48" i="52" s="1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27" i="52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E21" i="15"/>
  <c r="E20" i="15"/>
  <c r="E19" i="15"/>
  <c r="E18" i="15"/>
  <c r="E17" i="15"/>
  <c r="E16" i="15"/>
  <c r="E15" i="15"/>
  <c r="E14" i="15"/>
  <c r="E13" i="15"/>
  <c r="E12" i="15"/>
  <c r="E11" i="15"/>
  <c r="E22" i="15" s="1"/>
  <c r="E39" i="48"/>
  <c r="E40" i="48" s="1"/>
  <c r="B47" i="48" s="1"/>
  <c r="E36" i="48"/>
  <c r="E35" i="48"/>
  <c r="E34" i="48"/>
  <c r="E33" i="48"/>
  <c r="E32" i="48"/>
  <c r="E31" i="48"/>
  <c r="E30" i="48"/>
  <c r="E29" i="48"/>
  <c r="E28" i="48"/>
  <c r="E27" i="48"/>
  <c r="E37" i="48" s="1"/>
  <c r="B46" i="48" s="1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25" i="48" s="1"/>
  <c r="E37" i="24"/>
  <c r="E38" i="24" s="1"/>
  <c r="B45" i="24" s="1"/>
  <c r="E34" i="24"/>
  <c r="E33" i="24"/>
  <c r="E32" i="24"/>
  <c r="E31" i="24"/>
  <c r="E30" i="24"/>
  <c r="E29" i="24"/>
  <c r="E28" i="24"/>
  <c r="E27" i="24"/>
  <c r="E26" i="24"/>
  <c r="E25" i="24"/>
  <c r="E35" i="24" s="1"/>
  <c r="B44" i="24" s="1"/>
  <c r="E22" i="24"/>
  <c r="E21" i="24"/>
  <c r="E20" i="24"/>
  <c r="E19" i="24"/>
  <c r="E18" i="24"/>
  <c r="E17" i="24"/>
  <c r="E16" i="24"/>
  <c r="E15" i="24"/>
  <c r="E14" i="24"/>
  <c r="E13" i="24"/>
  <c r="E12" i="24"/>
  <c r="E11" i="24"/>
  <c r="E23" i="24" s="1"/>
  <c r="A55" i="63"/>
  <c r="A54" i="63"/>
  <c r="A53" i="63"/>
  <c r="A52" i="63"/>
  <c r="E46" i="63"/>
  <c r="E45" i="63"/>
  <c r="E44" i="63"/>
  <c r="E43" i="63"/>
  <c r="E42" i="63"/>
  <c r="E41" i="63"/>
  <c r="E40" i="63"/>
  <c r="E39" i="63"/>
  <c r="E38" i="63"/>
  <c r="E37" i="63"/>
  <c r="E47" i="63" s="1"/>
  <c r="B55" i="63" s="1"/>
  <c r="E34" i="63"/>
  <c r="E33" i="63"/>
  <c r="E32" i="63"/>
  <c r="E31" i="63"/>
  <c r="E30" i="63"/>
  <c r="E29" i="63"/>
  <c r="E28" i="63"/>
  <c r="E27" i="63"/>
  <c r="E26" i="63"/>
  <c r="E25" i="63"/>
  <c r="E24" i="63"/>
  <c r="E23" i="63"/>
  <c r="E22" i="63"/>
  <c r="E35" i="63" s="1"/>
  <c r="B54" i="63" s="1"/>
  <c r="E19" i="63"/>
  <c r="E18" i="63"/>
  <c r="E17" i="63"/>
  <c r="E20" i="63" s="1"/>
  <c r="B53" i="63" s="1"/>
  <c r="E14" i="63"/>
  <c r="E13" i="63"/>
  <c r="E12" i="63"/>
  <c r="E11" i="63"/>
  <c r="E15" i="63" s="1"/>
  <c r="A55" i="14"/>
  <c r="A54" i="14"/>
  <c r="A53" i="14"/>
  <c r="A52" i="14"/>
  <c r="E46" i="14"/>
  <c r="E45" i="14"/>
  <c r="E44" i="14"/>
  <c r="E43" i="14"/>
  <c r="E42" i="14"/>
  <c r="E41" i="14"/>
  <c r="E40" i="14"/>
  <c r="E39" i="14"/>
  <c r="E38" i="14"/>
  <c r="E37" i="14"/>
  <c r="E47" i="14" s="1"/>
  <c r="B55" i="14" s="1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35" i="14" s="1"/>
  <c r="B54" i="14" s="1"/>
  <c r="E19" i="14"/>
  <c r="E18" i="14"/>
  <c r="E17" i="14"/>
  <c r="E20" i="14" s="1"/>
  <c r="B53" i="14" s="1"/>
  <c r="E14" i="14"/>
  <c r="E13" i="14"/>
  <c r="E12" i="14"/>
  <c r="E11" i="14"/>
  <c r="E15" i="14" s="1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A50" i="11"/>
  <c r="A49" i="11"/>
  <c r="A48" i="11"/>
  <c r="A47" i="11"/>
  <c r="A46" i="11"/>
  <c r="A45" i="11"/>
  <c r="E40" i="11"/>
  <c r="B49" i="11" s="1"/>
  <c r="E39" i="11"/>
  <c r="E35" i="11"/>
  <c r="E34" i="11"/>
  <c r="E33" i="11"/>
  <c r="E36" i="11" s="1"/>
  <c r="B48" i="11" s="1"/>
  <c r="E30" i="11"/>
  <c r="E29" i="11"/>
  <c r="E28" i="11"/>
  <c r="E27" i="11"/>
  <c r="E26" i="11"/>
  <c r="E25" i="11"/>
  <c r="E24" i="11"/>
  <c r="E23" i="11"/>
  <c r="E22" i="11"/>
  <c r="E21" i="11"/>
  <c r="E20" i="11"/>
  <c r="E31" i="11" s="1"/>
  <c r="B47" i="11" s="1"/>
  <c r="E17" i="11"/>
  <c r="E16" i="11"/>
  <c r="E18" i="11" s="1"/>
  <c r="B46" i="11" s="1"/>
  <c r="E13" i="11"/>
  <c r="E12" i="11"/>
  <c r="E11" i="11"/>
  <c r="E14" i="11" s="1"/>
  <c r="E49" i="10"/>
  <c r="E48" i="10"/>
  <c r="E47" i="10"/>
  <c r="E46" i="10"/>
  <c r="E45" i="10"/>
  <c r="E44" i="10"/>
  <c r="E50" i="10" s="1"/>
  <c r="B59" i="10" s="1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27" i="10"/>
  <c r="E26" i="10"/>
  <c r="E25" i="10"/>
  <c r="E36" i="10" s="1"/>
  <c r="B57" i="10" s="1"/>
  <c r="E22" i="10"/>
  <c r="E21" i="10"/>
  <c r="E20" i="10"/>
  <c r="E19" i="10"/>
  <c r="E18" i="10"/>
  <c r="E17" i="10"/>
  <c r="E23" i="10" s="1"/>
  <c r="B56" i="10" s="1"/>
  <c r="E14" i="10"/>
  <c r="E13" i="10"/>
  <c r="E12" i="10"/>
  <c r="E11" i="10"/>
  <c r="E15" i="10" s="1"/>
  <c r="A54" i="9"/>
  <c r="A53" i="9"/>
  <c r="A52" i="9"/>
  <c r="A51" i="9"/>
  <c r="E45" i="9"/>
  <c r="E44" i="9"/>
  <c r="E46" i="9" s="1"/>
  <c r="B54" i="9" s="1"/>
  <c r="E41" i="9"/>
  <c r="E40" i="9"/>
  <c r="E39" i="9"/>
  <c r="E38" i="9"/>
  <c r="E37" i="9"/>
  <c r="E36" i="9"/>
  <c r="E42" i="9" s="1"/>
  <c r="B53" i="9" s="1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34" i="9" s="1"/>
  <c r="B52" i="9" s="1"/>
  <c r="E13" i="9"/>
  <c r="E12" i="9"/>
  <c r="E11" i="9"/>
  <c r="E14" i="9" s="1"/>
  <c r="A41" i="12"/>
  <c r="A40" i="12"/>
  <c r="A39" i="12"/>
  <c r="A38" i="12"/>
  <c r="E32" i="12"/>
  <c r="E31" i="12"/>
  <c r="E33" i="12" s="1"/>
  <c r="B41" i="12" s="1"/>
  <c r="E28" i="12"/>
  <c r="E27" i="12"/>
  <c r="E26" i="12"/>
  <c r="E25" i="12"/>
  <c r="E24" i="12"/>
  <c r="E29" i="12" s="1"/>
  <c r="B40" i="12" s="1"/>
  <c r="E21" i="12"/>
  <c r="E20" i="12"/>
  <c r="E19" i="12"/>
  <c r="E18" i="12"/>
  <c r="E17" i="12"/>
  <c r="E16" i="12"/>
  <c r="E15" i="12"/>
  <c r="E22" i="12" s="1"/>
  <c r="B39" i="12" s="1"/>
  <c r="E12" i="12"/>
  <c r="E11" i="12"/>
  <c r="E13" i="12" s="1"/>
  <c r="E33" i="50"/>
  <c r="E32" i="50"/>
  <c r="E34" i="50" s="1"/>
  <c r="B41" i="50" s="1"/>
  <c r="E29" i="50"/>
  <c r="E28" i="50"/>
  <c r="E27" i="50"/>
  <c r="E30" i="50" s="1"/>
  <c r="B40" i="50" s="1"/>
  <c r="E24" i="50"/>
  <c r="E23" i="50"/>
  <c r="E22" i="50"/>
  <c r="E21" i="50"/>
  <c r="E20" i="50"/>
  <c r="E19" i="50"/>
  <c r="E18" i="50"/>
  <c r="E17" i="50"/>
  <c r="E16" i="50"/>
  <c r="E25" i="50" s="1"/>
  <c r="B39" i="50" s="1"/>
  <c r="E13" i="50"/>
  <c r="E12" i="50"/>
  <c r="E11" i="50"/>
  <c r="E14" i="50" s="1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37" i="8"/>
  <c r="E36" i="8"/>
  <c r="E42" i="8" s="1"/>
  <c r="B55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34" i="8" s="1"/>
  <c r="B54" i="8" s="1"/>
  <c r="E13" i="8"/>
  <c r="E12" i="8"/>
  <c r="E11" i="8"/>
  <c r="E14" i="8" s="1"/>
  <c r="A54" i="23"/>
  <c r="A53" i="23"/>
  <c r="A52" i="23"/>
  <c r="A51" i="23"/>
  <c r="E45" i="23"/>
  <c r="E44" i="23"/>
  <c r="E46" i="23" s="1"/>
  <c r="B54" i="23" s="1"/>
  <c r="E41" i="23"/>
  <c r="E40" i="23"/>
  <c r="E39" i="23"/>
  <c r="E38" i="23"/>
  <c r="E37" i="23"/>
  <c r="E36" i="23"/>
  <c r="E42" i="23" s="1"/>
  <c r="B53" i="23" s="1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34" i="23" s="1"/>
  <c r="B52" i="23" s="1"/>
  <c r="E13" i="23"/>
  <c r="E12" i="23"/>
  <c r="E11" i="23"/>
  <c r="E14" i="23" s="1"/>
  <c r="A50" i="7"/>
  <c r="A49" i="7"/>
  <c r="A48" i="7"/>
  <c r="A47" i="7"/>
  <c r="E41" i="7"/>
  <c r="E40" i="7"/>
  <c r="E42" i="7" s="1"/>
  <c r="B50" i="7" s="1"/>
  <c r="E37" i="7"/>
  <c r="E36" i="7"/>
  <c r="E35" i="7"/>
  <c r="E34" i="7"/>
  <c r="E33" i="7"/>
  <c r="E32" i="7"/>
  <c r="E38" i="7" s="1"/>
  <c r="B49" i="7" s="1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30" i="7" s="1"/>
  <c r="B48" i="7" s="1"/>
  <c r="E13" i="7"/>
  <c r="E12" i="7"/>
  <c r="E11" i="7"/>
  <c r="E14" i="7" s="1"/>
  <c r="A65" i="6"/>
  <c r="A64" i="6"/>
  <c r="A63" i="6"/>
  <c r="A62" i="6"/>
  <c r="A61" i="6"/>
  <c r="A60" i="6"/>
  <c r="E54" i="6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38" i="6" s="1"/>
  <c r="B62" i="6" s="1"/>
  <c r="E22" i="6"/>
  <c r="E21" i="6"/>
  <c r="E20" i="6"/>
  <c r="E19" i="6"/>
  <c r="E18" i="6"/>
  <c r="E17" i="6"/>
  <c r="E16" i="6"/>
  <c r="E23" i="6" s="1"/>
  <c r="B61" i="6" s="1"/>
  <c r="E13" i="6"/>
  <c r="E12" i="6"/>
  <c r="E11" i="6"/>
  <c r="E14" i="6" s="1"/>
  <c r="A65" i="5"/>
  <c r="A64" i="5"/>
  <c r="A63" i="5"/>
  <c r="A62" i="5"/>
  <c r="A61" i="5"/>
  <c r="A60" i="5"/>
  <c r="E54" i="5"/>
  <c r="E51" i="5"/>
  <c r="E50" i="5"/>
  <c r="E49" i="5"/>
  <c r="E48" i="5"/>
  <c r="E52" i="5" s="1"/>
  <c r="B64" i="5" s="1"/>
  <c r="E45" i="5"/>
  <c r="E44" i="5"/>
  <c r="E43" i="5"/>
  <c r="E42" i="5"/>
  <c r="E41" i="5"/>
  <c r="E40" i="5"/>
  <c r="E46" i="5" s="1"/>
  <c r="B63" i="5" s="1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38" i="5" s="1"/>
  <c r="B62" i="5" s="1"/>
  <c r="E22" i="5"/>
  <c r="E21" i="5"/>
  <c r="E20" i="5"/>
  <c r="E19" i="5"/>
  <c r="E18" i="5"/>
  <c r="E17" i="5"/>
  <c r="E16" i="5"/>
  <c r="E23" i="5" s="1"/>
  <c r="B61" i="5" s="1"/>
  <c r="E13" i="5"/>
  <c r="E12" i="5"/>
  <c r="E11" i="5"/>
  <c r="E14" i="5" s="1"/>
  <c r="A66" i="4"/>
  <c r="A65" i="4"/>
  <c r="A64" i="4"/>
  <c r="A63" i="4"/>
  <c r="A62" i="4"/>
  <c r="E56" i="4"/>
  <c r="E55" i="4"/>
  <c r="E54" i="4"/>
  <c r="E53" i="4"/>
  <c r="E52" i="4"/>
  <c r="E57" i="4" s="1"/>
  <c r="B66" i="4" s="1"/>
  <c r="E49" i="4"/>
  <c r="E48" i="4"/>
  <c r="E47" i="4"/>
  <c r="E46" i="4"/>
  <c r="E45" i="4"/>
  <c r="E44" i="4"/>
  <c r="E43" i="4"/>
  <c r="E42" i="4"/>
  <c r="E50" i="4" s="1"/>
  <c r="B65" i="4" s="1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40" i="4" s="1"/>
  <c r="B64" i="4" s="1"/>
  <c r="E24" i="4"/>
  <c r="E23" i="4"/>
  <c r="E22" i="4"/>
  <c r="E21" i="4"/>
  <c r="E20" i="4"/>
  <c r="E19" i="4"/>
  <c r="E18" i="4"/>
  <c r="E25" i="4" s="1"/>
  <c r="B63" i="4" s="1"/>
  <c r="E15" i="4"/>
  <c r="E14" i="4"/>
  <c r="E13" i="4"/>
  <c r="E12" i="4"/>
  <c r="E11" i="4"/>
  <c r="E16" i="4" s="1"/>
  <c r="A66" i="61"/>
  <c r="A65" i="61"/>
  <c r="A64" i="61"/>
  <c r="A63" i="61"/>
  <c r="A62" i="61"/>
  <c r="E56" i="61"/>
  <c r="E55" i="61"/>
  <c r="E54" i="61"/>
  <c r="E53" i="61"/>
  <c r="E52" i="61"/>
  <c r="E57" i="61" s="1"/>
  <c r="B66" i="61" s="1"/>
  <c r="E49" i="61"/>
  <c r="E48" i="61"/>
  <c r="E47" i="61"/>
  <c r="E46" i="61"/>
  <c r="E45" i="61"/>
  <c r="E44" i="61"/>
  <c r="E43" i="61"/>
  <c r="E42" i="61"/>
  <c r="E50" i="61" s="1"/>
  <c r="B65" i="61" s="1"/>
  <c r="E39" i="61"/>
  <c r="E38" i="61"/>
  <c r="E37" i="61"/>
  <c r="E36" i="61"/>
  <c r="E35" i="61"/>
  <c r="E34" i="61"/>
  <c r="E33" i="61"/>
  <c r="E32" i="61"/>
  <c r="E31" i="61"/>
  <c r="E30" i="61"/>
  <c r="E29" i="61"/>
  <c r="E28" i="61"/>
  <c r="E27" i="61"/>
  <c r="E40" i="61" s="1"/>
  <c r="B64" i="61" s="1"/>
  <c r="E24" i="61"/>
  <c r="E23" i="61"/>
  <c r="E22" i="61"/>
  <c r="E21" i="61"/>
  <c r="E20" i="61"/>
  <c r="E19" i="61"/>
  <c r="E18" i="61"/>
  <c r="E25" i="61" s="1"/>
  <c r="B63" i="61" s="1"/>
  <c r="E15" i="61"/>
  <c r="E14" i="61"/>
  <c r="E13" i="61"/>
  <c r="E12" i="61"/>
  <c r="E11" i="61"/>
  <c r="E16" i="61" s="1"/>
  <c r="E54" i="62"/>
  <c r="E53" i="62"/>
  <c r="E55" i="62" s="1"/>
  <c r="B62" i="62" s="1"/>
  <c r="E50" i="62"/>
  <c r="E49" i="62"/>
  <c r="E48" i="62"/>
  <c r="E47" i="62"/>
  <c r="E46" i="62"/>
  <c r="E45" i="62"/>
  <c r="E44" i="62"/>
  <c r="E43" i="62"/>
  <c r="E42" i="62"/>
  <c r="E41" i="62"/>
  <c r="E51" i="62" s="1"/>
  <c r="B61" i="62" s="1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39" i="62" s="1"/>
  <c r="E11" i="62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34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34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35" i="3" s="1"/>
  <c r="E43" i="2"/>
  <c r="E42" i="2"/>
  <c r="E44" i="2" s="1"/>
  <c r="B51" i="2" s="1"/>
  <c r="E38" i="2"/>
  <c r="E37" i="2"/>
  <c r="E36" i="2"/>
  <c r="E35" i="2"/>
  <c r="E34" i="2"/>
  <c r="E40" i="2" s="1"/>
  <c r="B50" i="2" s="1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32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32" i="1" s="1"/>
  <c r="E50" i="55"/>
  <c r="E49" i="55"/>
  <c r="E48" i="55"/>
  <c r="E47" i="55"/>
  <c r="E51" i="55" s="1"/>
  <c r="B60" i="55" s="1"/>
  <c r="E44" i="55"/>
  <c r="E43" i="55"/>
  <c r="E42" i="55"/>
  <c r="E41" i="55"/>
  <c r="E40" i="55"/>
  <c r="E45" i="55" s="1"/>
  <c r="B59" i="55" s="1"/>
  <c r="E37" i="55"/>
  <c r="E36" i="55"/>
  <c r="E35" i="55"/>
  <c r="E34" i="55"/>
  <c r="E33" i="55"/>
  <c r="E32" i="55"/>
  <c r="E31" i="55"/>
  <c r="E30" i="55"/>
  <c r="E29" i="55"/>
  <c r="E28" i="55"/>
  <c r="E27" i="55"/>
  <c r="E26" i="55"/>
  <c r="E25" i="55"/>
  <c r="E24" i="55"/>
  <c r="E38" i="55" s="1"/>
  <c r="B58" i="55" s="1"/>
  <c r="E21" i="55"/>
  <c r="E20" i="55"/>
  <c r="E19" i="55"/>
  <c r="E22" i="55" s="1"/>
  <c r="B57" i="55" s="1"/>
  <c r="E16" i="55"/>
  <c r="E15" i="55"/>
  <c r="E14" i="55"/>
  <c r="E13" i="55"/>
  <c r="E12" i="55"/>
  <c r="E11" i="55"/>
  <c r="E17" i="55" s="1"/>
  <c r="E60" i="56"/>
  <c r="E59" i="56"/>
  <c r="E58" i="56"/>
  <c r="E57" i="56"/>
  <c r="E56" i="56"/>
  <c r="E55" i="56"/>
  <c r="E54" i="56"/>
  <c r="E61" i="56" s="1"/>
  <c r="B70" i="56" s="1"/>
  <c r="E51" i="56"/>
  <c r="E50" i="56"/>
  <c r="E49" i="56"/>
  <c r="E48" i="56"/>
  <c r="E47" i="56"/>
  <c r="E46" i="56"/>
  <c r="E45" i="56"/>
  <c r="E44" i="56"/>
  <c r="E43" i="56"/>
  <c r="E42" i="56"/>
  <c r="E41" i="56"/>
  <c r="E52" i="56" s="1"/>
  <c r="B69" i="56" s="1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39" i="56" s="1"/>
  <c r="B68" i="56" s="1"/>
  <c r="E20" i="56"/>
  <c r="E19" i="56"/>
  <c r="E18" i="56"/>
  <c r="E21" i="56" s="1"/>
  <c r="B67" i="56" s="1"/>
  <c r="E15" i="56"/>
  <c r="E14" i="56"/>
  <c r="E13" i="56"/>
  <c r="E12" i="56"/>
  <c r="E11" i="56"/>
  <c r="E16" i="56" s="1"/>
  <c r="E54" i="58"/>
  <c r="E53" i="58"/>
  <c r="E52" i="58"/>
  <c r="E51" i="58"/>
  <c r="E50" i="58"/>
  <c r="E49" i="58"/>
  <c r="E55" i="58" s="1"/>
  <c r="B64" i="58" s="1"/>
  <c r="E46" i="58"/>
  <c r="E45" i="58"/>
  <c r="E44" i="58"/>
  <c r="E43" i="58"/>
  <c r="E42" i="58"/>
  <c r="E41" i="58"/>
  <c r="E40" i="58"/>
  <c r="E47" i="58" s="1"/>
  <c r="B63" i="58" s="1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3" i="58"/>
  <c r="E38" i="58" s="1"/>
  <c r="B62" i="58" s="1"/>
  <c r="E20" i="58"/>
  <c r="E19" i="58"/>
  <c r="E18" i="58"/>
  <c r="E21" i="58" s="1"/>
  <c r="B61" i="58" s="1"/>
  <c r="E15" i="58"/>
  <c r="E14" i="58"/>
  <c r="E13" i="58"/>
  <c r="E12" i="58"/>
  <c r="E11" i="58"/>
  <c r="E16" i="58" s="1"/>
  <c r="E28" i="37" l="1"/>
  <c r="B34" i="37"/>
  <c r="B35" i="37" s="1"/>
  <c r="B33" i="36"/>
  <c r="E27" i="36"/>
  <c r="B34" i="36"/>
  <c r="E27" i="60"/>
  <c r="B33" i="60"/>
  <c r="B34" i="60" s="1"/>
  <c r="B25" i="46"/>
  <c r="B27" i="46" s="1"/>
  <c r="E21" i="46"/>
  <c r="E21" i="45"/>
  <c r="B25" i="45"/>
  <c r="B27" i="45" s="1"/>
  <c r="E21" i="44"/>
  <c r="B25" i="44"/>
  <c r="B27" i="44" s="1"/>
  <c r="B26" i="43"/>
  <c r="B28" i="43" s="1"/>
  <c r="E22" i="43"/>
  <c r="E22" i="42"/>
  <c r="B26" i="42"/>
  <c r="B28" i="42" s="1"/>
  <c r="E22" i="41"/>
  <c r="B26" i="41"/>
  <c r="B28" i="41" s="1"/>
  <c r="E22" i="39"/>
  <c r="B26" i="39"/>
  <c r="B28" i="39" s="1"/>
  <c r="E22" i="38"/>
  <c r="B26" i="38"/>
  <c r="B28" i="38" s="1"/>
  <c r="E48" i="53"/>
  <c r="B52" i="53"/>
  <c r="B55" i="53" s="1"/>
  <c r="E41" i="54"/>
  <c r="B45" i="54"/>
  <c r="B48" i="54" s="1"/>
  <c r="E43" i="52"/>
  <c r="B50" i="52" s="1"/>
  <c r="B47" i="52"/>
  <c r="E39" i="15"/>
  <c r="B43" i="15"/>
  <c r="B46" i="15" s="1"/>
  <c r="E41" i="48"/>
  <c r="B48" i="48" s="1"/>
  <c r="B45" i="48"/>
  <c r="E39" i="24"/>
  <c r="B46" i="24" s="1"/>
  <c r="B43" i="24"/>
  <c r="E48" i="63"/>
  <c r="B52" i="63"/>
  <c r="B56" i="63" s="1"/>
  <c r="E48" i="14"/>
  <c r="B52" i="14"/>
  <c r="B56" i="14" s="1"/>
  <c r="B53" i="13"/>
  <c r="E24" i="13"/>
  <c r="E41" i="11"/>
  <c r="B50" i="11" s="1"/>
  <c r="B45" i="11"/>
  <c r="E51" i="10"/>
  <c r="B55" i="10"/>
  <c r="B60" i="10" s="1"/>
  <c r="B51" i="9"/>
  <c r="B55" i="9" s="1"/>
  <c r="E47" i="9"/>
  <c r="E34" i="12"/>
  <c r="B38" i="12"/>
  <c r="B42" i="12" s="1"/>
  <c r="E35" i="50"/>
  <c r="B38" i="50"/>
  <c r="B42" i="50" s="1"/>
  <c r="E49" i="8"/>
  <c r="B53" i="8"/>
  <c r="B57" i="8" s="1"/>
  <c r="E47" i="23"/>
  <c r="B51" i="23"/>
  <c r="B55" i="23" s="1"/>
  <c r="E43" i="7"/>
  <c r="B47" i="7"/>
  <c r="B51" i="7" s="1"/>
  <c r="B65" i="6"/>
  <c r="E55" i="6"/>
  <c r="E56" i="6"/>
  <c r="B60" i="6"/>
  <c r="B66" i="6" s="1"/>
  <c r="B65" i="5"/>
  <c r="E55" i="5"/>
  <c r="E56" i="5"/>
  <c r="B60" i="5"/>
  <c r="B66" i="5" s="1"/>
  <c r="E58" i="4"/>
  <c r="B67" i="4" s="1"/>
  <c r="B62" i="4"/>
  <c r="E58" i="61"/>
  <c r="B67" i="61" s="1"/>
  <c r="B62" i="61"/>
  <c r="E56" i="62"/>
  <c r="B63" i="62" s="1"/>
  <c r="B60" i="62"/>
  <c r="E47" i="22"/>
  <c r="B54" i="22" s="1"/>
  <c r="B51" i="22"/>
  <c r="E47" i="21"/>
  <c r="B54" i="21" s="1"/>
  <c r="B51" i="21"/>
  <c r="E48" i="3"/>
  <c r="B55" i="3" s="1"/>
  <c r="B52" i="3"/>
  <c r="E45" i="2"/>
  <c r="B52" i="2" s="1"/>
  <c r="B49" i="2"/>
  <c r="E45" i="1"/>
  <c r="B50" i="1"/>
  <c r="B53" i="1" s="1"/>
  <c r="E52" i="55"/>
  <c r="B56" i="55"/>
  <c r="B61" i="55" s="1"/>
  <c r="E62" i="56"/>
  <c r="B66" i="56"/>
  <c r="B71" i="56" s="1"/>
  <c r="E56" i="58"/>
  <c r="B60" i="58"/>
  <c r="B65" i="58" s="1"/>
  <c r="B51" i="13" l="1"/>
  <c r="B54" i="13" s="1"/>
  <c r="E47" i="13"/>
</calcChain>
</file>

<file path=xl/sharedStrings.xml><?xml version="1.0" encoding="utf-8"?>
<sst xmlns="http://schemas.openxmlformats.org/spreadsheetml/2006/main" count="3466" uniqueCount="597">
  <si>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</si>
  <si>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</si>
  <si>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</si>
  <si>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</si>
  <si>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</si>
  <si>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</si>
  <si>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</si>
  <si>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</si>
  <si>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</si>
  <si>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</si>
  <si>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</si>
  <si>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</si>
  <si>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</si>
  <si>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</si>
  <si>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</si>
  <si>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</si>
  <si>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</si>
  <si>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</si>
  <si>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</si>
  <si>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</si>
  <si>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</si>
  <si>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</si>
  <si>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</si>
  <si>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</si>
  <si>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</si>
  <si>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</si>
  <si>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</si>
  <si>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</si>
  <si>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</si>
  <si>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</si>
  <si>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</si>
  <si>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</si>
  <si>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</si>
  <si>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</si>
  <si>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</si>
  <si>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</si>
  <si>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</si>
  <si>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</si>
  <si>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</si>
  <si>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</si>
  <si>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</si>
  <si>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</si>
  <si>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</si>
  <si>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</si>
  <si>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</si>
  <si>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</si>
  <si>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</si>
  <si>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</si>
  <si>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</si>
  <si>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</si>
  <si>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</si>
  <si>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</si>
  <si>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</si>
  <si>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</si>
  <si>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</si>
  <si>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</si>
  <si>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</si>
  <si>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</si>
  <si>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</si>
  <si>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</si>
  <si>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</si>
  <si>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</si>
  <si>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</si>
  <si>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</si>
  <si>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</si>
  <si>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</si>
  <si>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</si>
  <si>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</si>
  <si>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</si>
  <si>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</si>
  <si>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</si>
  <si>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</si>
  <si>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</si>
  <si>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</si>
  <si>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</si>
  <si>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</si>
  <si>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</si>
  <si>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</si>
  <si>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</si>
  <si>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</si>
  <si>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</si>
  <si>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</si>
  <si>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</si>
  <si>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</si>
  <si>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</si>
  <si>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</si>
  <si>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</si>
  <si>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</si>
  <si>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</si>
  <si>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</si>
  <si>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</si>
  <si>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</si>
  <si>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</si>
  <si>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</si>
  <si>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</si>
  <si>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</si>
  <si>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</si>
  <si>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</si>
  <si>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</si>
  <si>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</si>
  <si>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</si>
  <si>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</si>
  <si>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</si>
  <si>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</si>
  <si>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</si>
  <si>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</si>
  <si>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</si>
  <si>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</si>
  <si>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</si>
  <si>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</si>
  <si>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</si>
  <si>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</si>
  <si>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</si>
  <si>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</si>
  <si>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</si>
  <si>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</si>
  <si>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</si>
  <si>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</si>
  <si>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</si>
  <si>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</si>
  <si>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</si>
  <si>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</si>
  <si>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</si>
  <si>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</si>
  <si>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</si>
  <si>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</si>
  <si>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</si>
  <si>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</si>
  <si>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</si>
  <si>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</si>
  <si>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</si>
  <si>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</si>
  <si>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</si>
  <si>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</si>
  <si>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</si>
  <si>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</si>
  <si>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</si>
  <si>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</si>
  <si>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</si>
  <si>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</si>
  <si>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</si>
  <si>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</si>
  <si>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</si>
  <si>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</si>
  <si>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</si>
  <si>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</si>
  <si>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</si>
  <si>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</si>
  <si>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</si>
  <si>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</si>
  <si>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</si>
  <si>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</si>
  <si>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</si>
  <si>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</si>
  <si>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</si>
  <si>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</si>
  <si>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</si>
  <si>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</si>
  <si>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</si>
  <si>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</si>
  <si>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</si>
  <si>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</si>
  <si>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</si>
  <si>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</si>
  <si>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</si>
  <si>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</si>
  <si>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</si>
  <si>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</si>
  <si>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</si>
  <si>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</si>
  <si>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</si>
  <si>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</si>
  <si>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</si>
  <si>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</si>
  <si>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</si>
  <si>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</si>
  <si>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</si>
  <si>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</si>
  <si>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</si>
  <si>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</si>
  <si>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</si>
  <si>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</si>
  <si>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</si>
  <si>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</si>
  <si>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</si>
  <si>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</si>
  <si>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</si>
  <si>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</si>
  <si>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</si>
  <si>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</si>
  <si>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</si>
  <si>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</si>
  <si>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</si>
  <si>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</si>
  <si>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</si>
  <si>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</si>
  <si>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</si>
  <si>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</si>
  <si>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</si>
  <si>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</si>
  <si>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</si>
  <si>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</si>
  <si>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</si>
  <si>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</si>
  <si>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</si>
  <si>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</si>
  <si>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</si>
  <si>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</si>
  <si>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</si>
  <si>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</si>
  <si>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</si>
  <si>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</si>
  <si>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</si>
  <si>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</si>
  <si>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</si>
  <si>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</si>
  <si>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</si>
  <si>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</si>
  <si>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</si>
  <si>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</si>
  <si>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</si>
  <si>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</si>
  <si>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</si>
  <si>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</si>
  <si>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</si>
  <si>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</si>
  <si>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</si>
  <si>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</si>
  <si>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</si>
  <si>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</si>
  <si>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</si>
  <si>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</si>
  <si>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</si>
  <si>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</si>
  <si>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</si>
  <si>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</si>
  <si>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</si>
  <si>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</si>
  <si>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</si>
  <si>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</si>
  <si>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</si>
  <si>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</si>
  <si>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</si>
  <si>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</si>
  <si>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</si>
  <si>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</si>
  <si>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</si>
  <si>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</si>
  <si>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</si>
  <si>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</si>
  <si>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</si>
  <si>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</si>
  <si>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</si>
  <si>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</si>
  <si>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</si>
  <si>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</si>
  <si>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</si>
  <si>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</si>
  <si>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</si>
  <si>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</si>
  <si>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</si>
  <si>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</si>
  <si>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</si>
  <si>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</si>
  <si>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</si>
  <si>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</si>
  <si>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</si>
  <si>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</si>
  <si>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</si>
  <si>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</si>
  <si>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</si>
  <si>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</si>
  <si>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</si>
  <si>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</si>
  <si>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</si>
  <si>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</si>
  <si>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</si>
  <si>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</si>
  <si>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</si>
  <si>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</si>
  <si>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</si>
  <si>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</si>
  <si>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</si>
  <si>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</si>
  <si>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</si>
  <si>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</si>
  <si>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</si>
  <si>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</si>
  <si>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</si>
  <si>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</si>
  <si>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</si>
  <si>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</si>
  <si>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</si>
  <si>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</si>
  <si>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</si>
  <si>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</si>
  <si>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</si>
  <si>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</si>
  <si>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</si>
  <si>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</si>
  <si>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</si>
  <si>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</si>
  <si>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</si>
  <si>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</si>
  <si>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</si>
  <si>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</si>
  <si>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</si>
  <si>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</si>
  <si>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</si>
  <si>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</si>
  <si>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</si>
  <si>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</si>
  <si>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</si>
  <si>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</si>
  <si>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</si>
  <si>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</si>
  <si>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</si>
  <si>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</si>
  <si>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</si>
  <si>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</si>
  <si>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</si>
  <si>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</si>
  <si>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</si>
  <si>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</si>
  <si>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</si>
  <si>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</si>
  <si>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</si>
  <si>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</si>
  <si>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</si>
  <si>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</si>
  <si>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</si>
  <si>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</si>
  <si>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</si>
  <si>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</si>
  <si>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</si>
  <si>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</si>
  <si>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</si>
  <si>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</si>
  <si>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</si>
  <si>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</si>
  <si>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</si>
  <si>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</si>
  <si>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</si>
  <si>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</si>
  <si>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</si>
  <si>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</si>
  <si>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</si>
  <si>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</si>
  <si>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</si>
  <si>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</si>
  <si>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</si>
  <si>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</si>
  <si>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</si>
  <si>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</si>
  <si>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</si>
  <si>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</si>
  <si>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</si>
  <si>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</si>
  <si>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</si>
  <si>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</si>
  <si>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</si>
  <si>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</si>
  <si>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</si>
  <si>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</si>
  <si>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</si>
  <si>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</si>
  <si>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</si>
  <si>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</si>
  <si>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</si>
  <si>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</si>
  <si>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</si>
  <si>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</si>
  <si>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</si>
  <si>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</si>
  <si>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</si>
  <si>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</si>
  <si>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</si>
  <si>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</si>
  <si>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</si>
  <si>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</si>
  <si>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</si>
  <si>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</si>
  <si>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</si>
  <si>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</si>
  <si>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</si>
  <si>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</si>
  <si>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</si>
  <si>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</si>
  <si>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</si>
  <si>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</si>
  <si>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</si>
  <si>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</si>
  <si>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</si>
  <si>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</si>
  <si>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</si>
  <si>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</si>
  <si>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</si>
  <si>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</si>
  <si>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</si>
  <si>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</si>
  <si>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</si>
  <si>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</si>
  <si>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</si>
  <si>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</si>
  <si>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</si>
  <si>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</si>
  <si>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</si>
  <si>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</si>
  <si>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</si>
  <si>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</si>
  <si>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</si>
  <si>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</si>
  <si>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</si>
  <si>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</si>
  <si>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</si>
  <si>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</si>
  <si>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</si>
  <si>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</si>
  <si>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</si>
  <si>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</si>
  <si>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</si>
  <si>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</si>
  <si>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</si>
  <si>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</si>
  <si>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</si>
  <si>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</si>
  <si>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</si>
  <si>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</si>
  <si>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</si>
  <si>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</si>
  <si>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</si>
  <si>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</si>
  <si>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</si>
  <si>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</si>
  <si>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</si>
  <si>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</si>
  <si>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</si>
  <si>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</si>
  <si>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</si>
  <si>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</si>
  <si>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</si>
  <si>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</si>
  <si>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</si>
  <si>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</si>
  <si>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</si>
  <si>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</si>
  <si>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</si>
  <si>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</si>
  <si>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</si>
  <si>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</si>
  <si>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</si>
  <si>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</si>
  <si>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</si>
  <si>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</si>
  <si>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</si>
  <si>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</si>
  <si>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</si>
  <si>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</si>
  <si>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</si>
  <si>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</si>
  <si>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</si>
  <si>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</si>
  <si>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</si>
  <si>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</si>
  <si>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</si>
  <si>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</si>
  <si>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</si>
  <si>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</si>
  <si>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</si>
  <si>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</si>
  <si>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</si>
  <si>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</si>
  <si>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</si>
  <si>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</si>
  <si>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</si>
  <si>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</si>
  <si>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</si>
  <si>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</si>
  <si>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</si>
  <si>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</si>
  <si>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</si>
  <si>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</si>
  <si>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</si>
  <si>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</si>
  <si>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</si>
  <si>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</si>
  <si>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</si>
  <si>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</si>
  <si>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</si>
  <si>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</si>
  <si>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</si>
  <si>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</si>
  <si>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</si>
  <si>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</si>
  <si>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</si>
  <si>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</si>
  <si>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</si>
  <si>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</si>
  <si>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</si>
  <si>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</si>
  <si>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</si>
  <si>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Produtividade: 20.000  kg/ha</t>
  </si>
  <si>
    <t>Nível de Tecnologia: Média a Alta</t>
  </si>
  <si>
    <t>Produtividade: 18 a 25 ton/ha</t>
  </si>
  <si>
    <t>Produtividade: 120 a 140 sc/ha</t>
  </si>
  <si>
    <t>Produtividade: 141 a 180 sc/ha</t>
  </si>
  <si>
    <t>Produtividade: de 180 a 220 sc/ha</t>
  </si>
  <si>
    <t>Arrendamento: R$ 2.800,00/ha</t>
  </si>
  <si>
    <t>Produtividade: 67 sc/ha</t>
  </si>
  <si>
    <t>Produtividade:  30.000 kg/ha</t>
  </si>
  <si>
    <t>Adubação de Plantio 1</t>
  </si>
  <si>
    <t>Adubação Cobertura 1</t>
  </si>
  <si>
    <t>Adubação de Cobertura 2</t>
  </si>
  <si>
    <t>Produtividade: 40,0 ton/ha</t>
  </si>
  <si>
    <t>Produtividade: 70 ton/ha</t>
  </si>
  <si>
    <t>Produtividade 15 a 20L/Animal</t>
  </si>
  <si>
    <t>Produtividade 20 a 25L/Animal</t>
  </si>
  <si>
    <t>Produtividade 25 a 30L/Animal</t>
  </si>
  <si>
    <t xml:space="preserve">                      Engenheiro Agrônomo</t>
  </si>
  <si>
    <t>CPF: 578.822.826-34</t>
  </si>
  <si>
    <t>Produtividade: 80 sc/ha</t>
  </si>
  <si>
    <t>Assistência Técnica</t>
  </si>
  <si>
    <t>Ciclo: 130 dias</t>
  </si>
  <si>
    <t>Cultura: Cenoura de Inverno</t>
  </si>
  <si>
    <t>Intervalo de Plantio: Dezembro a Maio</t>
  </si>
  <si>
    <t>Intervalo de Colheita: Março a Agosto</t>
  </si>
  <si>
    <t>Intervalo de Plantio: Junho a Novembro</t>
  </si>
  <si>
    <t>Cultura: Milho Silagem</t>
  </si>
  <si>
    <t>Produtividade: 30 toneladas/ha</t>
  </si>
  <si>
    <t>Intervalo de Plantio: Janeiro a Março</t>
  </si>
  <si>
    <t xml:space="preserve">Intervalo de Colheita: Abril a Junho </t>
  </si>
  <si>
    <t>Serviço de Ensilagem</t>
  </si>
  <si>
    <t xml:space="preserve">Inseticida 3 (2x) </t>
  </si>
  <si>
    <t>Produtividade: 40.000 kg/ha (800 sacas/ha)</t>
  </si>
  <si>
    <t>Produtividade: 55 sc/ha</t>
  </si>
  <si>
    <t>Produtividade: 1700 cxs/ha (34 ton/ha)</t>
  </si>
  <si>
    <t xml:space="preserve">Cultura: Alho Semente </t>
  </si>
  <si>
    <t>Produtividade: 20 a 21 ton/ha</t>
  </si>
  <si>
    <t>Aplicação fungicida/inseticida</t>
  </si>
  <si>
    <t>Maracujá</t>
  </si>
  <si>
    <t>19 toneladas</t>
  </si>
  <si>
    <t>Alface</t>
  </si>
  <si>
    <t>Data da atualização: 28/Agosto/2025</t>
  </si>
  <si>
    <t>Cultura: Maracujá</t>
  </si>
  <si>
    <t>Produtividade: 20.000 kg</t>
  </si>
  <si>
    <t>Arrendamento: R$ 4.000,00/ha</t>
  </si>
  <si>
    <t>Und</t>
  </si>
  <si>
    <t xml:space="preserve">Inseticida </t>
  </si>
  <si>
    <t>Arame Nº 12</t>
  </si>
  <si>
    <t>Fitilho para Amarrio</t>
  </si>
  <si>
    <t>Esticadores 3,20m x (14 a 16cm)</t>
  </si>
  <si>
    <t>Esticadores 3,20m x (12 a 14cm)</t>
  </si>
  <si>
    <t xml:space="preserve">Poste 2,60m x (6 a 8cm) </t>
  </si>
  <si>
    <t xml:space="preserve">Poste 2,60m x (8 a 10cm) </t>
  </si>
  <si>
    <t>Montagem estrutura</t>
  </si>
  <si>
    <t>Tutoramento</t>
  </si>
  <si>
    <t>Tratos culturais (poda e capina)</t>
  </si>
  <si>
    <t>Produtividade: 2800 cxs/ha (56 ton/ha)</t>
  </si>
  <si>
    <t>Arrendamento: R$ 10.000,00/ha</t>
  </si>
  <si>
    <t>Arrendamento: R$ 3.900,00/ha (30 sacos/ha)</t>
  </si>
  <si>
    <t xml:space="preserve">Cultura: Alface </t>
  </si>
  <si>
    <t>Produtividade: 35.000 kg/ha</t>
  </si>
  <si>
    <t>Mão de Obra Plantio</t>
  </si>
  <si>
    <t>Idade do animal: Acima de 24 meses (15@)</t>
  </si>
  <si>
    <t>Preço Médio de Venda (Últimos 4 Meses): R$ 2,52 litro</t>
  </si>
  <si>
    <t>Data da atualização: 06/Março/2026</t>
  </si>
  <si>
    <t>Preço Médio de Venda (Últimos 4 Meses): R$ 3,03/kg</t>
  </si>
  <si>
    <t>São Gotardo/MG  06 de Março de 2026</t>
  </si>
  <si>
    <t>Preço Médio de Venda (Últimos 4 Meses): R$ 9,75/kg</t>
  </si>
  <si>
    <r>
      <t xml:space="preserve">Preço Médio Venda (Últimos 4 Meses): </t>
    </r>
    <r>
      <rPr>
        <sz val="11"/>
        <color theme="1"/>
        <rFont val="Calibri"/>
        <family val="2"/>
        <scheme val="minor"/>
      </rPr>
      <t>R$ 39,36/cx 40,8 kg</t>
    </r>
  </si>
  <si>
    <t>Preço Médio Venda (Últimos 4 Meses):  R$ 2159,00/saca</t>
  </si>
  <si>
    <t>Arrendamento: R$ 8636,00 (4 Sc/ha de café - R$ 2159,00 a saca)</t>
  </si>
  <si>
    <t>Preço Médio de Venda (Últimos 4 Meses): R$ 3,33/kg</t>
  </si>
  <si>
    <t>Arrendamento: R$ 8636,00 (4 Sc/há de café - R$ 2159,00 a saca)</t>
  </si>
  <si>
    <t>Preço Médio de Venda (Últimos 4 Meses): R$ 4,62/kg</t>
  </si>
  <si>
    <t>Preço Médio Venda: R$ 26,50 / Kg Semente</t>
  </si>
  <si>
    <t>Preço Médio Venda (Últimos 4 Meses): R$ 132,50 cx 10 kg</t>
  </si>
  <si>
    <t>Preço Médio Venda (Últimos 4 Meses): 36,63 Caixa 20 kg</t>
  </si>
  <si>
    <t>Preço Médio Venda (Últimos 4 Meses): R$ 67,63/sc</t>
  </si>
  <si>
    <t xml:space="preserve">Preço Médio de Venda (Últimos 4 Meses: 367,50 ton </t>
  </si>
  <si>
    <t>Preço Médio Venda (Últimos 4 Meses): 63,12 saco 50 kg</t>
  </si>
  <si>
    <t>Preço Médio de Venda (Últimos 4 Meses): R$ 128,27 sc</t>
  </si>
  <si>
    <t>Preço Médio Venda (Últimos 4 Meses): R$ 38,75 sc 20 kg</t>
  </si>
  <si>
    <t>Preço Médio Venda (Últimos 4 Meses): 248,70 sc 60 kg</t>
  </si>
  <si>
    <t>Preço Médio Venda (Últimos 4 Meses): R$ 34,00 cx 20 kg</t>
  </si>
  <si>
    <t>Preço Médio Venda (Últimos 4 Meses): R$  26,43 cx 25 kg</t>
  </si>
  <si>
    <t xml:space="preserve">Preço Médio Venda (Últimos 4 Meses): R$ 2,73/kg </t>
  </si>
  <si>
    <t>Preço Médio Venda (Últimos 4 Meses): R$ 46,25 sc 60 kg</t>
  </si>
  <si>
    <t>Preço Médio de Venda (Últimos 4 Meses): R$ 358,00 ton</t>
  </si>
  <si>
    <t>Preço Médio Venda (Últimos 4 Meses): 67,78 saco 50 kg</t>
  </si>
  <si>
    <t>Preço Médio de Venda (Últimos 4 Meses): R$ 137,00 ton</t>
  </si>
  <si>
    <t>Preço Médio de Venda (Últimos 4 Meses):  R$ 4,31 kg</t>
  </si>
  <si>
    <t>Preço Médio de Venda (Últimos 4 Meses):  R$ 2,21 kg</t>
  </si>
  <si>
    <t>Preço Médio de Venda (Últimos 4 Meses): R$ 3.000,00 cabeça</t>
  </si>
  <si>
    <t>Preço Médio de Venda (Últimos 4 Meses): R$ 3.800,00 cabeça</t>
  </si>
  <si>
    <t>Preço Médio de Venda (Últimos 4 Meses): R$ 5.500,00 cabeça</t>
  </si>
  <si>
    <t xml:space="preserve">Preço Médio de Venda (Últimos 4 Meses): R$ 5.500,00 cabeça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</si>
</sst>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4" fontId="0" fillId="10" borderId="12" xfId="0" applyNumberFormat="1" applyFill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4" xfId="0" applyFont="1" applyFill="1" applyBorder="1" applyAlignment="1">
      <alignment horizontal="center" vertical="center" wrapText="1"/>
    </xf>
    <xf numFmtId="49" fontId="0" fillId="11" borderId="10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3" xfId="0" applyNumberForma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2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4" fontId="0" fillId="0" borderId="32" xfId="0" applyNumberFormat="1" applyBorder="1"/>
    <xf numFmtId="0" fontId="2" fillId="0" borderId="3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4" fontId="0" fillId="10" borderId="1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37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0" fillId="4" borderId="4" xfId="4" applyFont="1" applyBorder="1" applyAlignment="1">
      <alignment horizontal="left"/>
    </xf>
    <xf numFmtId="0" fontId="13" fillId="2" borderId="1" xfId="2" applyFont="1" applyBorder="1"/>
    <xf numFmtId="44" fontId="13" fillId="2" borderId="1" xfId="2" applyNumberFormat="1" applyFont="1" applyBorder="1"/>
    <xf numFmtId="166" fontId="7" fillId="2" borderId="1" xfId="2" applyNumberFormat="1" applyFont="1" applyBorder="1"/>
    <xf numFmtId="0" fontId="1" fillId="5" borderId="1" xfId="1" applyNumberFormat="1" applyFill="1" applyBorder="1"/>
    <xf numFmtId="44" fontId="1" fillId="12" borderId="1" xfId="5" applyNumberFormat="1" applyFill="1" applyBorder="1"/>
    <xf numFmtId="44" fontId="4" fillId="12" borderId="1" xfId="2" applyNumberFormat="1" applyFont="1" applyFill="1" applyBorder="1"/>
    <xf numFmtId="0" fontId="1" fillId="15" borderId="1" xfId="5" applyFill="1" applyBorder="1"/>
    <xf numFmtId="0" fontId="1" fillId="15" borderId="1" xfId="5" applyFill="1" applyBorder="1" applyAlignment="1">
      <alignment horizontal="left"/>
    </xf>
    <xf numFmtId="0" fontId="1" fillId="15" borderId="1" xfId="5" applyFill="1" applyBorder="1" applyAlignment="1">
      <alignment horizontal="right"/>
    </xf>
    <xf numFmtId="44" fontId="1" fillId="15" borderId="1" xfId="5" applyNumberFormat="1" applyFill="1" applyBorder="1" applyAlignment="1">
      <alignment horizontal="center"/>
    </xf>
    <xf numFmtId="0" fontId="14" fillId="9" borderId="38" xfId="0" applyFont="1" applyFill="1" applyBorder="1"/>
    <xf numFmtId="0" fontId="14" fillId="9" borderId="33" xfId="0" applyFont="1" applyFill="1" applyBorder="1"/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14" borderId="18" xfId="0" applyFont="1" applyFill="1" applyBorder="1" applyAlignment="1">
      <alignment horizontal="left" vertical="center"/>
    </xf>
    <xf numFmtId="0" fontId="2" fillId="14" borderId="19" xfId="0" applyFont="1" applyFill="1" applyBorder="1" applyAlignment="1">
      <alignment horizontal="left" vertical="center"/>
    </xf>
    <xf numFmtId="0" fontId="2" fillId="14" borderId="2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1" fillId="4" borderId="2" xfId="4" applyFont="1" applyBorder="1" applyAlignment="1"/>
    <xf numFmtId="0" fontId="11" fillId="4" borderId="4" xfId="4" applyFont="1" applyBorder="1" applyAlignment="1"/>
    <xf numFmtId="0" fontId="1" fillId="0" borderId="0" xfId="0" applyFont="1" applyAlignment="1">
      <alignment horizontal="center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4" xfId="4" applyFont="1" applyBorder="1" applyAlignment="1">
      <alignment horizontal="left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0" fillId="4" borderId="3" xfId="4" applyFont="1" applyBorder="1" applyAlignment="1">
      <alignment horizontal="left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1655109</xdr:colOff>
      <xdr:row>1</xdr:row>
      <xdr:rowOff>348168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BFD1D4-3AF9-48D3-936B-C1AA1AB47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411816</xdr:colOff>
      <xdr:row>0</xdr:row>
      <xdr:rowOff>50987</xdr:rowOff>
    </xdr:from>
    <xdr:to>
      <xdr:col>0</xdr:col>
      <xdr:colOff>1778934</xdr:colOff>
      <xdr:row>1</xdr:row>
      <xdr:rowOff>319593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16" y="50987"/>
          <a:ext cx="1367118" cy="4591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0B8C81-8667-450C-83DA-5205367F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335616</xdr:colOff>
      <xdr:row>0</xdr:row>
      <xdr:rowOff>79562</xdr:rowOff>
    </xdr:from>
    <xdr:to>
      <xdr:col>0</xdr:col>
      <xdr:colOff>1647825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16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73E6E1-8C8F-4A0F-8097-471A12BB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A14A37-39DC-4679-9068-BFDF502C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653F8C-53BD-4EFE-B692-20F0685B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229307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7B4F964-9F79-4744-B8BB-E69053DC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4318BD-4410-410C-B596-3D1680AC9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778A4C-2A69-4936-820F-3DF10DDF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9680EB-00D0-4A5A-8428-5F032DA9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622DEE-2DA9-4F8B-BC15-D4D8D5B0C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BF617B-3D89-4FE6-BF66-1DF7B9025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A1:J52"/>
  <sheetViews>
    <sheetView workbookViewId="0">
      <selection activeCell="I6" sqref="I6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25" t="s">
        <v>320</v>
      </c>
      <c r="C2" s="226"/>
      <c r="D2" s="226"/>
      <c r="E2" s="226"/>
      <c r="F2" s="226"/>
      <c r="G2" s="227"/>
      <c r="I2"/>
    </row>
    <row r="3" spans="2:9" s="72" customFormat="1" ht="45.75" thickBot="1" x14ac:dyDescent="0.3">
      <c r="B3" s="86" t="s">
        <v>284</v>
      </c>
      <c r="C3" s="84" t="s">
        <v>286</v>
      </c>
      <c r="D3" s="84" t="s">
        <v>490</v>
      </c>
      <c r="E3" s="84" t="s">
        <v>285</v>
      </c>
      <c r="F3" s="84" t="s">
        <v>350</v>
      </c>
      <c r="G3" s="85" t="s">
        <v>349</v>
      </c>
      <c r="I3"/>
    </row>
    <row r="4" spans="2:9" x14ac:dyDescent="0.25">
      <c r="B4" s="94" t="s">
        <v>293</v>
      </c>
      <c r="C4" s="78" t="s">
        <v>289</v>
      </c>
      <c r="D4" s="78" t="s">
        <v>307</v>
      </c>
      <c r="E4" s="95">
        <v>20060.994654761904</v>
      </c>
      <c r="F4" s="78">
        <v>14</v>
      </c>
      <c r="G4" s="96" t="s">
        <v>353</v>
      </c>
      <c r="I4"/>
    </row>
    <row r="5" spans="2:9" x14ac:dyDescent="0.25">
      <c r="B5" s="89" t="s">
        <v>294</v>
      </c>
      <c r="C5" s="73" t="s">
        <v>290</v>
      </c>
      <c r="D5" s="73" t="s">
        <v>308</v>
      </c>
      <c r="E5" s="93">
        <v>24999.588344761905</v>
      </c>
      <c r="F5" s="73">
        <v>14</v>
      </c>
      <c r="G5" s="97" t="s">
        <v>353</v>
      </c>
      <c r="I5"/>
    </row>
    <row r="6" spans="2:9" x14ac:dyDescent="0.25">
      <c r="B6" s="89" t="s">
        <v>539</v>
      </c>
      <c r="C6" s="73" t="s">
        <v>290</v>
      </c>
      <c r="D6" s="73" t="s">
        <v>540</v>
      </c>
      <c r="E6" s="214">
        <v>48652.113809523813</v>
      </c>
      <c r="F6" s="73">
        <v>12</v>
      </c>
      <c r="G6" s="97" t="s">
        <v>353</v>
      </c>
      <c r="I6"/>
    </row>
    <row r="7" spans="2:9" x14ac:dyDescent="0.25">
      <c r="B7" s="89" t="s">
        <v>295</v>
      </c>
      <c r="C7" s="73" t="s">
        <v>290</v>
      </c>
      <c r="D7" s="73" t="s">
        <v>310</v>
      </c>
      <c r="E7" s="93">
        <v>190532.3265</v>
      </c>
      <c r="F7" s="73">
        <v>12</v>
      </c>
      <c r="G7" s="97" t="s">
        <v>355</v>
      </c>
      <c r="I7"/>
    </row>
    <row r="8" spans="2:9" x14ac:dyDescent="0.25">
      <c r="B8" s="89" t="s">
        <v>306</v>
      </c>
      <c r="C8" s="73" t="s">
        <v>290</v>
      </c>
      <c r="D8" s="73" t="s">
        <v>319</v>
      </c>
      <c r="E8" s="93">
        <v>53392.40183333333</v>
      </c>
      <c r="F8" s="73">
        <v>12</v>
      </c>
      <c r="G8" s="97" t="s">
        <v>353</v>
      </c>
      <c r="I8"/>
    </row>
    <row r="9" spans="2:9" x14ac:dyDescent="0.25">
      <c r="B9" s="89" t="s">
        <v>303</v>
      </c>
      <c r="C9" s="73" t="s">
        <v>290</v>
      </c>
      <c r="D9" s="73" t="s">
        <v>319</v>
      </c>
      <c r="E9" s="93">
        <v>57730.69433333334</v>
      </c>
      <c r="F9" s="73">
        <v>12</v>
      </c>
      <c r="G9" s="97" t="s">
        <v>353</v>
      </c>
      <c r="I9"/>
    </row>
    <row r="10" spans="2:9" x14ac:dyDescent="0.25">
      <c r="B10" s="89" t="s">
        <v>287</v>
      </c>
      <c r="C10" s="73" t="s">
        <v>288</v>
      </c>
      <c r="D10" s="73" t="s">
        <v>291</v>
      </c>
      <c r="E10" s="93">
        <v>13689.241655555556</v>
      </c>
      <c r="F10" s="73">
        <v>14</v>
      </c>
      <c r="G10" s="97" t="s">
        <v>354</v>
      </c>
      <c r="I10"/>
    </row>
    <row r="11" spans="2:9" x14ac:dyDescent="0.25">
      <c r="B11" s="89" t="s">
        <v>287</v>
      </c>
      <c r="C11" s="73" t="s">
        <v>289</v>
      </c>
      <c r="D11" s="73" t="s">
        <v>292</v>
      </c>
      <c r="E11" s="93">
        <v>17414.802741111111</v>
      </c>
      <c r="F11" s="73">
        <v>14</v>
      </c>
      <c r="G11" s="97" t="s">
        <v>354</v>
      </c>
      <c r="I11"/>
    </row>
    <row r="12" spans="2:9" x14ac:dyDescent="0.25">
      <c r="B12" s="89" t="s">
        <v>287</v>
      </c>
      <c r="C12" s="73" t="s">
        <v>290</v>
      </c>
      <c r="D12" s="73" t="s">
        <v>309</v>
      </c>
      <c r="E12" s="93">
        <v>22170.288568095239</v>
      </c>
      <c r="F12" s="73">
        <v>14</v>
      </c>
      <c r="G12" s="97" t="s">
        <v>354</v>
      </c>
      <c r="I12"/>
    </row>
    <row r="13" spans="2:9" x14ac:dyDescent="0.25">
      <c r="B13" s="89" t="s">
        <v>300</v>
      </c>
      <c r="C13" s="73" t="s">
        <v>290</v>
      </c>
      <c r="D13" s="73" t="s">
        <v>316</v>
      </c>
      <c r="E13" s="93">
        <v>77846.635999999999</v>
      </c>
      <c r="F13" s="73">
        <v>12</v>
      </c>
      <c r="G13" s="97" t="s">
        <v>353</v>
      </c>
      <c r="I13"/>
    </row>
    <row r="14" spans="2:9" x14ac:dyDescent="0.25">
      <c r="B14" s="89" t="s">
        <v>296</v>
      </c>
      <c r="C14" s="73" t="s">
        <v>290</v>
      </c>
      <c r="D14" s="73" t="s">
        <v>489</v>
      </c>
      <c r="E14" s="93">
        <v>49481.565000000002</v>
      </c>
      <c r="F14" s="73">
        <v>12</v>
      </c>
      <c r="G14" s="97" t="s">
        <v>353</v>
      </c>
      <c r="I14"/>
    </row>
    <row r="15" spans="2:9" x14ac:dyDescent="0.25">
      <c r="B15" s="89" t="s">
        <v>297</v>
      </c>
      <c r="C15" s="73" t="s">
        <v>290</v>
      </c>
      <c r="D15" s="73" t="s">
        <v>311</v>
      </c>
      <c r="E15" s="93">
        <v>49359.317999999999</v>
      </c>
      <c r="F15" s="73">
        <v>12</v>
      </c>
      <c r="G15" s="97" t="s">
        <v>353</v>
      </c>
      <c r="I15"/>
    </row>
    <row r="16" spans="2:9" x14ac:dyDescent="0.25">
      <c r="B16" s="89" t="s">
        <v>301</v>
      </c>
      <c r="C16" s="73" t="s">
        <v>290</v>
      </c>
      <c r="D16" s="73" t="s">
        <v>317</v>
      </c>
      <c r="E16" s="93">
        <v>31974.614400000002</v>
      </c>
      <c r="F16" s="108" t="s">
        <v>351</v>
      </c>
      <c r="G16" s="97" t="s">
        <v>353</v>
      </c>
      <c r="I16"/>
    </row>
    <row r="17" spans="2:9" x14ac:dyDescent="0.25">
      <c r="B17" s="89" t="s">
        <v>298</v>
      </c>
      <c r="C17" s="73" t="s">
        <v>288</v>
      </c>
      <c r="D17" s="73" t="s">
        <v>312</v>
      </c>
      <c r="E17" s="93">
        <v>5137.3937523809527</v>
      </c>
      <c r="F17" s="108" t="s">
        <v>351</v>
      </c>
      <c r="G17" s="97" t="s">
        <v>353</v>
      </c>
      <c r="H17" s="173"/>
      <c r="I17"/>
    </row>
    <row r="18" spans="2:9" x14ac:dyDescent="0.25">
      <c r="B18" s="89" t="s">
        <v>298</v>
      </c>
      <c r="C18" s="73" t="s">
        <v>289</v>
      </c>
      <c r="D18" s="73" t="s">
        <v>313</v>
      </c>
      <c r="E18" s="93">
        <v>7185.4631523809521</v>
      </c>
      <c r="F18" s="108" t="s">
        <v>351</v>
      </c>
      <c r="G18" s="97" t="s">
        <v>353</v>
      </c>
      <c r="H18" s="173"/>
      <c r="I18"/>
    </row>
    <row r="19" spans="2:9" x14ac:dyDescent="0.25">
      <c r="B19" s="89" t="s">
        <v>298</v>
      </c>
      <c r="C19" s="73" t="s">
        <v>290</v>
      </c>
      <c r="D19" s="73" t="s">
        <v>314</v>
      </c>
      <c r="E19" s="93">
        <v>9182.2296523809528</v>
      </c>
      <c r="F19" s="108" t="s">
        <v>351</v>
      </c>
      <c r="G19" s="97" t="s">
        <v>353</v>
      </c>
      <c r="H19" s="173"/>
      <c r="I19"/>
    </row>
    <row r="20" spans="2:9" x14ac:dyDescent="0.25">
      <c r="B20" s="89" t="s">
        <v>362</v>
      </c>
      <c r="C20" s="73" t="s">
        <v>288</v>
      </c>
      <c r="D20" s="73" t="s">
        <v>363</v>
      </c>
      <c r="E20" s="93">
        <v>6700.9634761904763</v>
      </c>
      <c r="F20" s="73">
        <v>12</v>
      </c>
      <c r="G20" s="97" t="s">
        <v>353</v>
      </c>
      <c r="H20" s="173"/>
      <c r="I20"/>
    </row>
    <row r="21" spans="2:9" x14ac:dyDescent="0.25">
      <c r="B21" s="89" t="s">
        <v>304</v>
      </c>
      <c r="C21" s="73" t="s">
        <v>290</v>
      </c>
      <c r="D21" s="73" t="s">
        <v>316</v>
      </c>
      <c r="E21" s="93">
        <v>74142.618733333336</v>
      </c>
      <c r="F21" s="73">
        <v>12</v>
      </c>
      <c r="G21" s="97" t="s">
        <v>353</v>
      </c>
      <c r="H21" s="173"/>
      <c r="I21"/>
    </row>
    <row r="22" spans="2:9" x14ac:dyDescent="0.25">
      <c r="B22" s="89" t="s">
        <v>541</v>
      </c>
      <c r="C22" s="73" t="s">
        <v>290</v>
      </c>
      <c r="D22" s="73"/>
      <c r="E22" s="215">
        <v>58067.618733333336</v>
      </c>
      <c r="F22" s="73">
        <v>12</v>
      </c>
      <c r="G22" s="97" t="s">
        <v>353</v>
      </c>
      <c r="H22" s="173"/>
      <c r="I22"/>
    </row>
    <row r="23" spans="2:9" x14ac:dyDescent="0.25">
      <c r="B23" s="89" t="s">
        <v>299</v>
      </c>
      <c r="C23" s="73" t="s">
        <v>290</v>
      </c>
      <c r="D23" s="73" t="s">
        <v>315</v>
      </c>
      <c r="E23" s="93">
        <v>5728.9430238095238</v>
      </c>
      <c r="F23" s="73">
        <v>12</v>
      </c>
      <c r="G23" s="97" t="s">
        <v>353</v>
      </c>
      <c r="H23" s="173"/>
      <c r="I23"/>
    </row>
    <row r="24" spans="2:9" x14ac:dyDescent="0.25">
      <c r="B24" s="89" t="s">
        <v>305</v>
      </c>
      <c r="C24" s="108" t="s">
        <v>290</v>
      </c>
      <c r="D24" s="108" t="s">
        <v>318</v>
      </c>
      <c r="E24" s="93">
        <v>5845.0314990476199</v>
      </c>
      <c r="F24" s="73">
        <v>12</v>
      </c>
      <c r="G24" s="97" t="s">
        <v>353</v>
      </c>
      <c r="H24" s="173"/>
      <c r="I24"/>
    </row>
    <row r="25" spans="2:9" x14ac:dyDescent="0.25">
      <c r="B25" s="110" t="s">
        <v>364</v>
      </c>
      <c r="C25" s="111" t="s">
        <v>289</v>
      </c>
      <c r="D25" s="111" t="s">
        <v>491</v>
      </c>
      <c r="E25" s="93">
        <v>7130.9074276190477</v>
      </c>
      <c r="F25" s="112">
        <v>12</v>
      </c>
      <c r="G25" s="113" t="s">
        <v>353</v>
      </c>
      <c r="H25" s="173"/>
      <c r="I25"/>
    </row>
    <row r="26" spans="2:9" x14ac:dyDescent="0.25">
      <c r="B26" s="110" t="s">
        <v>302</v>
      </c>
      <c r="C26" s="112" t="s">
        <v>290</v>
      </c>
      <c r="D26" s="112" t="s">
        <v>318</v>
      </c>
      <c r="E26" s="143">
        <v>5291.9336999999996</v>
      </c>
      <c r="F26" s="112">
        <v>12</v>
      </c>
      <c r="G26" s="113" t="s">
        <v>353</v>
      </c>
      <c r="I26"/>
    </row>
    <row r="27" spans="2:9" x14ac:dyDescent="0.25">
      <c r="B27" s="174" t="s">
        <v>478</v>
      </c>
      <c r="C27" s="112" t="s">
        <v>290</v>
      </c>
      <c r="D27" s="175" t="s">
        <v>492</v>
      </c>
      <c r="E27" s="93">
        <v>30793.032800000001</v>
      </c>
      <c r="F27" s="112">
        <v>12</v>
      </c>
      <c r="G27" s="113" t="s">
        <v>353</v>
      </c>
      <c r="I27"/>
    </row>
    <row r="28" spans="2:9" x14ac:dyDescent="0.25">
      <c r="B28" s="89" t="s">
        <v>479</v>
      </c>
      <c r="C28" s="112" t="s">
        <v>290</v>
      </c>
      <c r="D28" s="71" t="s">
        <v>493</v>
      </c>
      <c r="E28" s="168">
        <v>115504.54705714286</v>
      </c>
      <c r="F28" s="112">
        <v>12</v>
      </c>
      <c r="G28" s="113" t="s">
        <v>353</v>
      </c>
      <c r="I28"/>
    </row>
    <row r="29" spans="2:9" x14ac:dyDescent="0.25">
      <c r="B29" s="176" t="s">
        <v>494</v>
      </c>
      <c r="C29" s="112" t="s">
        <v>290</v>
      </c>
      <c r="D29" s="175" t="s">
        <v>495</v>
      </c>
      <c r="E29" s="93">
        <v>6847.2901871428576</v>
      </c>
      <c r="F29" s="112">
        <v>12</v>
      </c>
      <c r="G29" s="113" t="s">
        <v>353</v>
      </c>
      <c r="I29"/>
    </row>
    <row r="30" spans="2:9" x14ac:dyDescent="0.25">
      <c r="B30" s="174" t="s">
        <v>480</v>
      </c>
      <c r="C30" s="112" t="s">
        <v>290</v>
      </c>
      <c r="D30" s="175" t="s">
        <v>481</v>
      </c>
      <c r="E30" s="93">
        <v>29365.126754761906</v>
      </c>
      <c r="F30" s="112">
        <v>14</v>
      </c>
      <c r="G30" s="113" t="s">
        <v>353</v>
      </c>
      <c r="I30"/>
    </row>
    <row r="31" spans="2:9" x14ac:dyDescent="0.25">
      <c r="B31" s="177" t="s">
        <v>408</v>
      </c>
      <c r="C31" s="112" t="s">
        <v>290</v>
      </c>
      <c r="D31" s="172" t="s">
        <v>496</v>
      </c>
      <c r="E31" s="178">
        <v>27992.242232142853</v>
      </c>
      <c r="F31" s="112">
        <v>12</v>
      </c>
      <c r="G31" s="113" t="s">
        <v>353</v>
      </c>
      <c r="I31"/>
    </row>
    <row r="32" spans="2:9" ht="15.75" thickBot="1" x14ac:dyDescent="0.3">
      <c r="B32" s="179" t="s">
        <v>497</v>
      </c>
      <c r="C32" s="112" t="s">
        <v>289</v>
      </c>
      <c r="D32" s="180" t="s">
        <v>498</v>
      </c>
      <c r="E32" s="143">
        <v>17110.342721428569</v>
      </c>
      <c r="F32" s="112">
        <v>12</v>
      </c>
      <c r="G32" s="181" t="s">
        <v>353</v>
      </c>
      <c r="I32"/>
    </row>
    <row r="33" spans="1:10" ht="15.75" thickBot="1" x14ac:dyDescent="0.3">
      <c r="B33" s="228" t="s">
        <v>352</v>
      </c>
      <c r="C33" s="229"/>
      <c r="D33" s="229"/>
      <c r="E33" s="229"/>
      <c r="F33" s="229"/>
      <c r="G33" s="230"/>
      <c r="I33"/>
    </row>
    <row r="34" spans="1:10" ht="15.75" thickBot="1" x14ac:dyDescent="0.3">
      <c r="I34"/>
    </row>
    <row r="35" spans="1:10" ht="15.75" thickBot="1" x14ac:dyDescent="0.3">
      <c r="B35" s="225" t="s">
        <v>345</v>
      </c>
      <c r="C35" s="226"/>
      <c r="D35" s="226"/>
      <c r="E35" s="226"/>
      <c r="F35" s="226"/>
      <c r="G35" s="226"/>
      <c r="H35" s="227"/>
      <c r="I35"/>
    </row>
    <row r="36" spans="1:10" ht="60.75" thickBot="1" x14ac:dyDescent="0.3">
      <c r="B36" s="86" t="s">
        <v>321</v>
      </c>
      <c r="C36" s="84" t="s">
        <v>328</v>
      </c>
      <c r="D36" s="84" t="s">
        <v>322</v>
      </c>
      <c r="E36" s="101" t="s">
        <v>359</v>
      </c>
      <c r="F36" s="101" t="s">
        <v>330</v>
      </c>
      <c r="G36" s="84" t="s">
        <v>350</v>
      </c>
      <c r="H36" s="85" t="s">
        <v>339</v>
      </c>
      <c r="I36"/>
    </row>
    <row r="37" spans="1:10" x14ac:dyDescent="0.25">
      <c r="B37" s="231" t="s">
        <v>323</v>
      </c>
      <c r="C37" s="77" t="s">
        <v>329</v>
      </c>
      <c r="D37" s="78" t="s">
        <v>326</v>
      </c>
      <c r="E37" s="102">
        <v>1</v>
      </c>
      <c r="F37" s="105">
        <v>12</v>
      </c>
      <c r="G37" s="78">
        <v>12</v>
      </c>
      <c r="H37" s="182">
        <v>1152</v>
      </c>
      <c r="I37"/>
    </row>
    <row r="38" spans="1:10" ht="15.75" thickBot="1" x14ac:dyDescent="0.3">
      <c r="B38" s="232"/>
      <c r="C38" s="76" t="s">
        <v>329</v>
      </c>
      <c r="D38" s="73" t="s">
        <v>327</v>
      </c>
      <c r="E38" s="103">
        <v>2</v>
      </c>
      <c r="F38" s="106">
        <v>12</v>
      </c>
      <c r="G38" s="73">
        <v>12</v>
      </c>
      <c r="H38" s="90">
        <v>1712.6</v>
      </c>
      <c r="I38"/>
    </row>
    <row r="39" spans="1:10" x14ac:dyDescent="0.25">
      <c r="B39" s="233" t="s">
        <v>324</v>
      </c>
      <c r="C39" s="77" t="s">
        <v>332</v>
      </c>
      <c r="D39" s="78" t="s">
        <v>326</v>
      </c>
      <c r="E39" s="102" t="s">
        <v>342</v>
      </c>
      <c r="F39" s="105">
        <v>12</v>
      </c>
      <c r="G39" s="78">
        <v>12</v>
      </c>
      <c r="H39" s="182">
        <v>1152</v>
      </c>
      <c r="I39"/>
    </row>
    <row r="40" spans="1:10" x14ac:dyDescent="0.25">
      <c r="B40" s="234"/>
      <c r="C40" s="76" t="s">
        <v>332</v>
      </c>
      <c r="D40" s="73" t="s">
        <v>327</v>
      </c>
      <c r="E40" s="103" t="s">
        <v>347</v>
      </c>
      <c r="F40" s="106">
        <v>12</v>
      </c>
      <c r="G40" s="73">
        <v>12</v>
      </c>
      <c r="H40" s="90">
        <v>1372.2</v>
      </c>
      <c r="I40"/>
    </row>
    <row r="41" spans="1:10" ht="15.75" thickBot="1" x14ac:dyDescent="0.3">
      <c r="B41" s="235"/>
      <c r="C41" s="79" t="s">
        <v>333</v>
      </c>
      <c r="D41" s="80" t="s">
        <v>336</v>
      </c>
      <c r="E41" s="104" t="s">
        <v>348</v>
      </c>
      <c r="F41" s="107">
        <v>12</v>
      </c>
      <c r="G41" s="80" t="s">
        <v>356</v>
      </c>
      <c r="H41" s="91">
        <v>1712.6</v>
      </c>
      <c r="I41"/>
    </row>
    <row r="42" spans="1:10" x14ac:dyDescent="0.25">
      <c r="B42" s="231" t="s">
        <v>325</v>
      </c>
      <c r="C42" s="77" t="s">
        <v>331</v>
      </c>
      <c r="D42" s="78" t="s">
        <v>326</v>
      </c>
      <c r="E42" s="102" t="s">
        <v>341</v>
      </c>
      <c r="F42" s="105">
        <v>12</v>
      </c>
      <c r="G42" s="78">
        <v>12</v>
      </c>
      <c r="H42" s="182">
        <v>1651.6</v>
      </c>
      <c r="I42"/>
    </row>
    <row r="43" spans="1:10" ht="15.75" customHeight="1" x14ac:dyDescent="0.25">
      <c r="B43" s="236"/>
      <c r="C43" s="76" t="s">
        <v>335</v>
      </c>
      <c r="D43" s="73" t="s">
        <v>327</v>
      </c>
      <c r="E43" s="103" t="s">
        <v>347</v>
      </c>
      <c r="F43" s="106">
        <v>12</v>
      </c>
      <c r="G43" s="73" t="s">
        <v>356</v>
      </c>
      <c r="H43" s="90">
        <v>2019</v>
      </c>
      <c r="I43"/>
    </row>
    <row r="44" spans="1:10" s="100" customFormat="1" ht="17.25" customHeight="1" thickBot="1" x14ac:dyDescent="0.3">
      <c r="A44" s="71"/>
      <c r="B44" s="232"/>
      <c r="C44" s="79" t="s">
        <v>334</v>
      </c>
      <c r="D44" s="80" t="s">
        <v>336</v>
      </c>
      <c r="E44" s="104" t="s">
        <v>348</v>
      </c>
      <c r="F44" s="107">
        <v>12</v>
      </c>
      <c r="G44" s="80" t="s">
        <v>357</v>
      </c>
      <c r="H44" s="91">
        <v>2793</v>
      </c>
      <c r="I44"/>
    </row>
    <row r="45" spans="1:10" ht="15.75" thickBot="1" x14ac:dyDescent="0.3">
      <c r="A45" s="100"/>
      <c r="B45" s="237" t="s">
        <v>358</v>
      </c>
      <c r="C45" s="238"/>
      <c r="D45" s="238"/>
      <c r="E45" s="238"/>
      <c r="F45" s="238"/>
      <c r="G45" s="238"/>
      <c r="H45" s="239"/>
      <c r="I45"/>
    </row>
    <row r="46" spans="1:10" ht="15.75" customHeight="1" thickBot="1" x14ac:dyDescent="0.3">
      <c r="A46" s="100"/>
      <c r="B46" s="183"/>
      <c r="C46" s="183"/>
      <c r="D46" s="183"/>
      <c r="E46" s="183"/>
      <c r="F46" s="183"/>
      <c r="G46" s="183"/>
      <c r="H46" s="183"/>
      <c r="I46"/>
    </row>
    <row r="47" spans="1:10" ht="15.75" thickBot="1" x14ac:dyDescent="0.3">
      <c r="B47" s="225" t="s">
        <v>337</v>
      </c>
      <c r="C47" s="226"/>
      <c r="D47" s="226"/>
      <c r="E47" s="226"/>
      <c r="F47" s="227"/>
      <c r="I47"/>
    </row>
    <row r="48" spans="1:10" ht="45.75" thickBot="1" x14ac:dyDescent="0.3">
      <c r="B48" s="81" t="s">
        <v>338</v>
      </c>
      <c r="C48" s="82" t="s">
        <v>360</v>
      </c>
      <c r="D48" s="82" t="s">
        <v>340</v>
      </c>
      <c r="E48" s="82" t="s">
        <v>350</v>
      </c>
      <c r="F48" s="83" t="s">
        <v>339</v>
      </c>
      <c r="G48" s="75"/>
      <c r="H48" s="75"/>
      <c r="I48"/>
      <c r="J48" s="92"/>
    </row>
    <row r="49" spans="2:10" x14ac:dyDescent="0.25">
      <c r="B49" s="184" t="s">
        <v>326</v>
      </c>
      <c r="C49" s="185" t="s">
        <v>499</v>
      </c>
      <c r="D49" s="185">
        <v>8</v>
      </c>
      <c r="E49" s="186">
        <v>12</v>
      </c>
      <c r="F49" s="187">
        <v>10956.2</v>
      </c>
      <c r="I49"/>
      <c r="J49" s="92"/>
    </row>
    <row r="50" spans="2:10" x14ac:dyDescent="0.25">
      <c r="B50" s="87" t="s">
        <v>327</v>
      </c>
      <c r="C50" s="73" t="s">
        <v>500</v>
      </c>
      <c r="D50" s="73" t="s">
        <v>343</v>
      </c>
      <c r="E50" s="98">
        <v>12</v>
      </c>
      <c r="F50" s="90">
        <v>13351.77</v>
      </c>
      <c r="H50" s="92"/>
      <c r="I50"/>
      <c r="J50" s="92"/>
    </row>
    <row r="51" spans="2:10" ht="15.75" thickBot="1" x14ac:dyDescent="0.3">
      <c r="B51" s="88" t="s">
        <v>336</v>
      </c>
      <c r="C51" s="80" t="s">
        <v>346</v>
      </c>
      <c r="D51" s="80" t="s">
        <v>344</v>
      </c>
      <c r="E51" s="99">
        <v>12</v>
      </c>
      <c r="F51" s="91">
        <v>14736.599999999999</v>
      </c>
      <c r="H51" s="92"/>
      <c r="I51"/>
    </row>
    <row r="52" spans="2:10" ht="15.75" thickBot="1" x14ac:dyDescent="0.3">
      <c r="B52" s="222" t="s">
        <v>361</v>
      </c>
      <c r="C52" s="223"/>
      <c r="D52" s="223"/>
      <c r="E52" s="223"/>
      <c r="F52" s="224"/>
      <c r="I52"/>
    </row>
  </sheetData>
  <mergeCells count="9">
    <mergeCell ref="B52:F52"/>
    <mergeCell ref="B2:G2"/>
    <mergeCell ref="B33:G33"/>
    <mergeCell ref="B35:H35"/>
    <mergeCell ref="B37:B38"/>
    <mergeCell ref="B39:B41"/>
    <mergeCell ref="B42:B44"/>
    <mergeCell ref="B45:H45"/>
    <mergeCell ref="B47:F47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0ABA-3C33-4837-80E6-0551EFCFA6FC}">
  <dimension ref="A1:E71"/>
  <sheetViews>
    <sheetView workbookViewId="0">
      <selection sqref="A1:E73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2"/>
      <c r="B1" s="243" t="s">
        <v>0</v>
      </c>
      <c r="C1" s="243"/>
      <c r="D1" s="243"/>
      <c r="E1" s="243"/>
    </row>
    <row r="2" spans="1:5" ht="33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543</v>
      </c>
      <c r="B3" s="276"/>
      <c r="C3" s="251" t="s">
        <v>2</v>
      </c>
      <c r="D3" s="252"/>
      <c r="E3" s="253"/>
    </row>
    <row r="4" spans="1:5" ht="15.75" x14ac:dyDescent="0.25">
      <c r="A4" s="277" t="s">
        <v>502</v>
      </c>
      <c r="B4" s="277"/>
      <c r="C4" s="251" t="s">
        <v>544</v>
      </c>
      <c r="D4" s="252"/>
      <c r="E4" s="253"/>
    </row>
    <row r="5" spans="1:5" ht="15.75" x14ac:dyDescent="0.25">
      <c r="A5" s="250" t="s">
        <v>565</v>
      </c>
      <c r="B5" s="250"/>
      <c r="C5" s="251" t="s">
        <v>5</v>
      </c>
      <c r="D5" s="252"/>
      <c r="E5" s="253"/>
    </row>
    <row r="6" spans="1:5" ht="15.75" x14ac:dyDescent="0.25">
      <c r="A6" s="274" t="s">
        <v>574</v>
      </c>
      <c r="B6" s="281"/>
      <c r="C6" s="251" t="s">
        <v>273</v>
      </c>
      <c r="D6" s="252"/>
      <c r="E6" s="253"/>
    </row>
    <row r="7" spans="1:5" x14ac:dyDescent="0.25">
      <c r="A7" s="256" t="s">
        <v>545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216" t="s">
        <v>197</v>
      </c>
      <c r="B11" s="217" t="s">
        <v>546</v>
      </c>
      <c r="C11" s="218">
        <v>952</v>
      </c>
      <c r="D11" s="219">
        <v>2.7</v>
      </c>
      <c r="E11" s="219">
        <f>C11*D11</f>
        <v>2570.4</v>
      </c>
    </row>
    <row r="12" spans="1:5" x14ac:dyDescent="0.25">
      <c r="A12" s="16" t="s">
        <v>75</v>
      </c>
      <c r="B12" s="16" t="s">
        <v>14</v>
      </c>
      <c r="C12" s="24">
        <v>1</v>
      </c>
      <c r="D12" s="23">
        <v>2217.105</v>
      </c>
      <c r="E12" s="23">
        <f t="shared" ref="E12:E38" si="0">PRODUCT(C12*D12)</f>
        <v>2217.105</v>
      </c>
    </row>
    <row r="13" spans="1:5" x14ac:dyDescent="0.25">
      <c r="A13" s="16" t="s">
        <v>15</v>
      </c>
      <c r="B13" s="16" t="s">
        <v>60</v>
      </c>
      <c r="C13" s="24">
        <v>1.5</v>
      </c>
      <c r="D13" s="23">
        <v>379</v>
      </c>
      <c r="E13" s="23">
        <f t="shared" si="0"/>
        <v>568.5</v>
      </c>
    </row>
    <row r="14" spans="1:5" x14ac:dyDescent="0.25">
      <c r="A14" s="16" t="s">
        <v>246</v>
      </c>
      <c r="B14" s="16" t="s">
        <v>60</v>
      </c>
      <c r="C14" s="24">
        <v>0.6</v>
      </c>
      <c r="D14" s="23">
        <v>2115</v>
      </c>
      <c r="E14" s="23">
        <f t="shared" si="0"/>
        <v>1269</v>
      </c>
    </row>
    <row r="15" spans="1:5" x14ac:dyDescent="0.25">
      <c r="A15" s="16" t="s">
        <v>247</v>
      </c>
      <c r="B15" s="16" t="s">
        <v>60</v>
      </c>
      <c r="C15" s="24">
        <v>0.5</v>
      </c>
      <c r="D15" s="23">
        <v>2747.2550000000001</v>
      </c>
      <c r="E15" s="23">
        <f t="shared" si="0"/>
        <v>1373.6275000000001</v>
      </c>
    </row>
    <row r="16" spans="1:5" x14ac:dyDescent="0.25">
      <c r="A16" s="16" t="s">
        <v>67</v>
      </c>
      <c r="B16" s="16" t="s">
        <v>60</v>
      </c>
      <c r="C16" s="24">
        <v>5</v>
      </c>
      <c r="D16" s="23">
        <v>407</v>
      </c>
      <c r="E16" s="23">
        <f t="shared" si="0"/>
        <v>2035</v>
      </c>
    </row>
    <row r="17" spans="1:5" x14ac:dyDescent="0.25">
      <c r="A17" s="16" t="s">
        <v>16</v>
      </c>
      <c r="B17" s="16" t="s">
        <v>17</v>
      </c>
      <c r="C17" s="16">
        <v>1</v>
      </c>
      <c r="D17" s="23">
        <v>73.674999999999997</v>
      </c>
      <c r="E17" s="23">
        <f t="shared" si="0"/>
        <v>73.674999999999997</v>
      </c>
    </row>
    <row r="18" spans="1:5" x14ac:dyDescent="0.25">
      <c r="A18" s="16" t="s">
        <v>18</v>
      </c>
      <c r="B18" s="16" t="s">
        <v>17</v>
      </c>
      <c r="C18" s="16">
        <v>2</v>
      </c>
      <c r="D18" s="23">
        <v>72.666666666666671</v>
      </c>
      <c r="E18" s="23">
        <f>PRODUCT(C18*D18)</f>
        <v>145.33333333333334</v>
      </c>
    </row>
    <row r="19" spans="1:5" x14ac:dyDescent="0.25">
      <c r="A19" s="16" t="s">
        <v>19</v>
      </c>
      <c r="B19" s="16" t="s">
        <v>17</v>
      </c>
      <c r="C19" s="16">
        <v>2</v>
      </c>
      <c r="D19" s="23">
        <v>219</v>
      </c>
      <c r="E19" s="23">
        <f t="shared" si="0"/>
        <v>438</v>
      </c>
    </row>
    <row r="20" spans="1:5" x14ac:dyDescent="0.25">
      <c r="A20" s="16" t="s">
        <v>21</v>
      </c>
      <c r="B20" s="16" t="s">
        <v>17</v>
      </c>
      <c r="C20" s="16">
        <v>1</v>
      </c>
      <c r="D20" s="23">
        <v>144.1</v>
      </c>
      <c r="E20" s="23">
        <f t="shared" si="0"/>
        <v>144.1</v>
      </c>
    </row>
    <row r="21" spans="1:5" x14ac:dyDescent="0.25">
      <c r="A21" s="16" t="s">
        <v>22</v>
      </c>
      <c r="B21" s="16" t="s">
        <v>17</v>
      </c>
      <c r="C21" s="16">
        <v>0.3</v>
      </c>
      <c r="D21" s="23">
        <v>55.830000000000005</v>
      </c>
      <c r="E21" s="23">
        <f t="shared" si="0"/>
        <v>16.749000000000002</v>
      </c>
    </row>
    <row r="22" spans="1:5" x14ac:dyDescent="0.25">
      <c r="A22" s="16" t="s">
        <v>23</v>
      </c>
      <c r="B22" s="16" t="s">
        <v>17</v>
      </c>
      <c r="C22" s="16">
        <v>2</v>
      </c>
      <c r="D22" s="23">
        <v>55.830000000000005</v>
      </c>
      <c r="E22" s="23">
        <f t="shared" si="0"/>
        <v>111.66000000000001</v>
      </c>
    </row>
    <row r="23" spans="1:5" x14ac:dyDescent="0.25">
      <c r="A23" s="16" t="s">
        <v>547</v>
      </c>
      <c r="B23" s="16" t="s">
        <v>17</v>
      </c>
      <c r="C23" s="16">
        <v>0.4</v>
      </c>
      <c r="D23" s="23">
        <v>106</v>
      </c>
      <c r="E23" s="23">
        <f t="shared" si="0"/>
        <v>42.400000000000006</v>
      </c>
    </row>
    <row r="24" spans="1:5" x14ac:dyDescent="0.25">
      <c r="A24" s="16" t="s">
        <v>26</v>
      </c>
      <c r="B24" s="16" t="s">
        <v>17</v>
      </c>
      <c r="C24" s="16">
        <v>0.4</v>
      </c>
      <c r="D24" s="23">
        <v>134.5</v>
      </c>
      <c r="E24" s="23">
        <f t="shared" si="0"/>
        <v>53.800000000000004</v>
      </c>
    </row>
    <row r="25" spans="1:5" x14ac:dyDescent="0.25">
      <c r="A25" s="16" t="s">
        <v>32</v>
      </c>
      <c r="B25" s="16" t="s">
        <v>17</v>
      </c>
      <c r="C25" s="16">
        <v>3</v>
      </c>
      <c r="D25" s="23">
        <v>24.929999999999996</v>
      </c>
      <c r="E25" s="23">
        <f t="shared" si="0"/>
        <v>74.789999999999992</v>
      </c>
    </row>
    <row r="26" spans="1:5" x14ac:dyDescent="0.25">
      <c r="A26" s="16" t="s">
        <v>33</v>
      </c>
      <c r="B26" s="16" t="s">
        <v>17</v>
      </c>
      <c r="C26" s="16">
        <v>3</v>
      </c>
      <c r="D26" s="23">
        <v>32.586666666666666</v>
      </c>
      <c r="E26" s="23">
        <f t="shared" si="0"/>
        <v>97.759999999999991</v>
      </c>
    </row>
    <row r="27" spans="1:5" x14ac:dyDescent="0.25">
      <c r="A27" s="16" t="s">
        <v>34</v>
      </c>
      <c r="B27" s="16" t="s">
        <v>17</v>
      </c>
      <c r="C27" s="16">
        <v>6</v>
      </c>
      <c r="D27" s="23">
        <v>22.48</v>
      </c>
      <c r="E27" s="23">
        <f t="shared" si="0"/>
        <v>134.88</v>
      </c>
    </row>
    <row r="28" spans="1:5" x14ac:dyDescent="0.25">
      <c r="A28" s="16" t="s">
        <v>35</v>
      </c>
      <c r="B28" s="16" t="s">
        <v>17</v>
      </c>
      <c r="C28" s="16">
        <v>3</v>
      </c>
      <c r="D28" s="23">
        <v>105.5</v>
      </c>
      <c r="E28" s="23">
        <f t="shared" si="0"/>
        <v>316.5</v>
      </c>
    </row>
    <row r="29" spans="1:5" x14ac:dyDescent="0.25">
      <c r="A29" s="16" t="s">
        <v>249</v>
      </c>
      <c r="B29" s="16" t="s">
        <v>17</v>
      </c>
      <c r="C29" s="16">
        <v>3</v>
      </c>
      <c r="D29" s="23">
        <v>67</v>
      </c>
      <c r="E29" s="23">
        <f t="shared" si="0"/>
        <v>201</v>
      </c>
    </row>
    <row r="30" spans="1:5" x14ac:dyDescent="0.25">
      <c r="A30" s="16" t="s">
        <v>29</v>
      </c>
      <c r="B30" s="16" t="s">
        <v>17</v>
      </c>
      <c r="C30" s="16">
        <v>2</v>
      </c>
      <c r="D30" s="23">
        <v>2.8</v>
      </c>
      <c r="E30" s="23">
        <f t="shared" si="0"/>
        <v>5.6</v>
      </c>
    </row>
    <row r="31" spans="1:5" x14ac:dyDescent="0.25">
      <c r="A31" s="16" t="s">
        <v>29</v>
      </c>
      <c r="B31" s="16" t="s">
        <v>17</v>
      </c>
      <c r="C31" s="16">
        <v>1.2</v>
      </c>
      <c r="D31" s="23">
        <v>35.563333333333333</v>
      </c>
      <c r="E31" s="23">
        <f t="shared" si="0"/>
        <v>42.675999999999995</v>
      </c>
    </row>
    <row r="32" spans="1:5" x14ac:dyDescent="0.25">
      <c r="A32" s="16" t="s">
        <v>30</v>
      </c>
      <c r="B32" s="16" t="s">
        <v>17</v>
      </c>
      <c r="C32" s="16">
        <v>1</v>
      </c>
      <c r="D32" s="23">
        <v>105.5</v>
      </c>
      <c r="E32" s="23">
        <f t="shared" si="0"/>
        <v>105.5</v>
      </c>
    </row>
    <row r="33" spans="1:5" x14ac:dyDescent="0.25">
      <c r="A33" s="16" t="s">
        <v>548</v>
      </c>
      <c r="B33" s="16" t="s">
        <v>17</v>
      </c>
      <c r="C33" s="24">
        <v>250</v>
      </c>
      <c r="D33" s="23">
        <v>10</v>
      </c>
      <c r="E33" s="23">
        <f t="shared" si="0"/>
        <v>2500</v>
      </c>
    </row>
    <row r="34" spans="1:5" x14ac:dyDescent="0.25">
      <c r="A34" s="16" t="s">
        <v>549</v>
      </c>
      <c r="B34" s="16" t="s">
        <v>17</v>
      </c>
      <c r="C34" s="24">
        <v>5</v>
      </c>
      <c r="D34" s="23">
        <v>15</v>
      </c>
      <c r="E34" s="23">
        <f t="shared" si="0"/>
        <v>75</v>
      </c>
    </row>
    <row r="35" spans="1:5" x14ac:dyDescent="0.25">
      <c r="A35" s="220" t="s">
        <v>550</v>
      </c>
      <c r="B35" s="16" t="s">
        <v>546</v>
      </c>
      <c r="C35" s="24">
        <v>61</v>
      </c>
      <c r="D35" s="23">
        <v>83</v>
      </c>
      <c r="E35" s="23">
        <f t="shared" si="0"/>
        <v>5063</v>
      </c>
    </row>
    <row r="36" spans="1:5" x14ac:dyDescent="0.25">
      <c r="A36" s="220" t="s">
        <v>551</v>
      </c>
      <c r="B36" s="16" t="s">
        <v>546</v>
      </c>
      <c r="C36" s="24">
        <v>30</v>
      </c>
      <c r="D36" s="23">
        <v>71</v>
      </c>
      <c r="E36" s="23">
        <f t="shared" si="0"/>
        <v>2130</v>
      </c>
    </row>
    <row r="37" spans="1:5" x14ac:dyDescent="0.25">
      <c r="A37" s="220" t="s">
        <v>552</v>
      </c>
      <c r="B37" s="16" t="s">
        <v>546</v>
      </c>
      <c r="C37" s="24">
        <v>308</v>
      </c>
      <c r="D37" s="23">
        <v>18</v>
      </c>
      <c r="E37" s="23">
        <f t="shared" si="0"/>
        <v>5544</v>
      </c>
    </row>
    <row r="38" spans="1:5" x14ac:dyDescent="0.25">
      <c r="A38" s="221" t="s">
        <v>553</v>
      </c>
      <c r="B38" s="16" t="s">
        <v>546</v>
      </c>
      <c r="C38" s="24">
        <v>136</v>
      </c>
      <c r="D38" s="23">
        <v>25</v>
      </c>
      <c r="E38" s="23">
        <f t="shared" si="0"/>
        <v>3400</v>
      </c>
    </row>
    <row r="39" spans="1:5" x14ac:dyDescent="0.25">
      <c r="A39" s="3" t="s">
        <v>36</v>
      </c>
      <c r="B39" s="3"/>
      <c r="C39" s="4"/>
      <c r="D39" s="4"/>
      <c r="E39" s="4">
        <f>SUM(E12:E38)</f>
        <v>28179.655833333331</v>
      </c>
    </row>
    <row r="40" spans="1:5" x14ac:dyDescent="0.25">
      <c r="A40" s="22" t="s">
        <v>37</v>
      </c>
      <c r="B40" s="22"/>
      <c r="C40" s="122"/>
      <c r="D40" s="22"/>
      <c r="E40" s="22"/>
    </row>
    <row r="41" spans="1:5" x14ac:dyDescent="0.25">
      <c r="A41" s="16" t="s">
        <v>38</v>
      </c>
      <c r="B41" s="16" t="s">
        <v>251</v>
      </c>
      <c r="C41" s="24">
        <v>3</v>
      </c>
      <c r="D41" s="23">
        <v>140</v>
      </c>
      <c r="E41" s="23">
        <f t="shared" ref="E41:E50" si="1">PRODUCT(C41*D41)</f>
        <v>420</v>
      </c>
    </row>
    <row r="42" spans="1:5" x14ac:dyDescent="0.25">
      <c r="A42" s="16" t="s">
        <v>40</v>
      </c>
      <c r="B42" s="16" t="s">
        <v>251</v>
      </c>
      <c r="C42" s="24">
        <v>4</v>
      </c>
      <c r="D42" s="23">
        <v>140</v>
      </c>
      <c r="E42" s="23">
        <f>PRODUCT(C42*D42)</f>
        <v>560</v>
      </c>
    </row>
    <row r="43" spans="1:5" x14ac:dyDescent="0.25">
      <c r="A43" s="16" t="s">
        <v>41</v>
      </c>
      <c r="B43" s="16" t="s">
        <v>251</v>
      </c>
      <c r="C43" s="24">
        <v>3</v>
      </c>
      <c r="D43" s="23">
        <v>140</v>
      </c>
      <c r="E43" s="23">
        <f t="shared" ref="E43:E47" si="2">PRODUCT(C43*D43)</f>
        <v>420</v>
      </c>
    </row>
    <row r="44" spans="1:5" x14ac:dyDescent="0.25">
      <c r="A44" s="16" t="s">
        <v>86</v>
      </c>
      <c r="B44" s="16" t="s">
        <v>251</v>
      </c>
      <c r="C44" s="24">
        <v>10</v>
      </c>
      <c r="D44" s="23">
        <v>140</v>
      </c>
      <c r="E44" s="23">
        <f t="shared" si="2"/>
        <v>1400</v>
      </c>
    </row>
    <row r="45" spans="1:5" x14ac:dyDescent="0.25">
      <c r="A45" s="16" t="s">
        <v>554</v>
      </c>
      <c r="B45" s="16" t="s">
        <v>251</v>
      </c>
      <c r="C45" s="24">
        <v>20</v>
      </c>
      <c r="D45" s="23">
        <v>140</v>
      </c>
      <c r="E45" s="23">
        <f t="shared" si="2"/>
        <v>2800</v>
      </c>
    </row>
    <row r="46" spans="1:5" x14ac:dyDescent="0.25">
      <c r="A46" s="16" t="s">
        <v>380</v>
      </c>
      <c r="B46" s="16" t="s">
        <v>251</v>
      </c>
      <c r="C46" s="24">
        <v>20</v>
      </c>
      <c r="D46" s="23">
        <v>140</v>
      </c>
      <c r="E46" s="23">
        <f t="shared" si="2"/>
        <v>2800</v>
      </c>
    </row>
    <row r="47" spans="1:5" x14ac:dyDescent="0.25">
      <c r="A47" s="16" t="s">
        <v>555</v>
      </c>
      <c r="B47" s="16" t="s">
        <v>251</v>
      </c>
      <c r="C47" s="24">
        <v>10</v>
      </c>
      <c r="D47" s="23">
        <v>140</v>
      </c>
      <c r="E47" s="23">
        <f t="shared" si="2"/>
        <v>1400</v>
      </c>
    </row>
    <row r="48" spans="1:5" x14ac:dyDescent="0.25">
      <c r="A48" s="16" t="s">
        <v>556</v>
      </c>
      <c r="B48" s="16" t="s">
        <v>251</v>
      </c>
      <c r="C48" s="24">
        <v>15</v>
      </c>
      <c r="D48" s="23">
        <v>140</v>
      </c>
      <c r="E48" s="23">
        <f t="shared" si="1"/>
        <v>2100</v>
      </c>
    </row>
    <row r="49" spans="1:5" x14ac:dyDescent="0.25">
      <c r="A49" s="16" t="s">
        <v>43</v>
      </c>
      <c r="B49" s="16" t="s">
        <v>48</v>
      </c>
      <c r="C49" s="24">
        <v>1</v>
      </c>
      <c r="D49" s="23">
        <v>1550</v>
      </c>
      <c r="E49" s="23">
        <f t="shared" si="1"/>
        <v>1550</v>
      </c>
    </row>
    <row r="50" spans="1:5" x14ac:dyDescent="0.25">
      <c r="A50" s="16" t="s">
        <v>44</v>
      </c>
      <c r="B50" s="16" t="s">
        <v>48</v>
      </c>
      <c r="C50" s="24">
        <v>1</v>
      </c>
      <c r="D50" s="23">
        <v>1550</v>
      </c>
      <c r="E50" s="23">
        <f t="shared" si="1"/>
        <v>1550</v>
      </c>
    </row>
    <row r="51" spans="1:5" x14ac:dyDescent="0.25">
      <c r="A51" s="3" t="s">
        <v>45</v>
      </c>
      <c r="B51" s="3"/>
      <c r="C51" s="4"/>
      <c r="D51" s="4"/>
      <c r="E51" s="4">
        <f>SUM(E41:E50)</f>
        <v>15000</v>
      </c>
    </row>
    <row r="52" spans="1:5" x14ac:dyDescent="0.25">
      <c r="A52" s="22" t="s">
        <v>46</v>
      </c>
      <c r="B52" s="22"/>
      <c r="C52" s="122"/>
      <c r="D52" s="22"/>
      <c r="E52" s="22"/>
    </row>
    <row r="53" spans="1:5" x14ac:dyDescent="0.25">
      <c r="A53" s="16" t="s">
        <v>47</v>
      </c>
      <c r="B53" s="16" t="s">
        <v>253</v>
      </c>
      <c r="C53" s="24">
        <v>0.2</v>
      </c>
      <c r="D53" s="23">
        <v>21500</v>
      </c>
      <c r="E53" s="23">
        <f>PRODUCT(C53*D53)</f>
        <v>4300</v>
      </c>
    </row>
    <row r="54" spans="1:5" x14ac:dyDescent="0.25">
      <c r="A54" s="16" t="s">
        <v>254</v>
      </c>
      <c r="B54" s="16" t="s">
        <v>48</v>
      </c>
      <c r="C54" s="24">
        <v>1</v>
      </c>
      <c r="D54" s="23">
        <v>150</v>
      </c>
      <c r="E54" s="23">
        <f>PRODUCT(C54*D54)</f>
        <v>150</v>
      </c>
    </row>
    <row r="55" spans="1:5" x14ac:dyDescent="0.25">
      <c r="A55" s="64" t="s">
        <v>51</v>
      </c>
      <c r="B55" s="65"/>
      <c r="C55" s="66"/>
      <c r="D55" s="66"/>
      <c r="E55" s="67">
        <f>SUM(E53:E54)</f>
        <v>4450</v>
      </c>
    </row>
    <row r="56" spans="1:5" x14ac:dyDescent="0.25">
      <c r="A56" s="130" t="s">
        <v>65</v>
      </c>
      <c r="B56" s="130"/>
      <c r="C56" s="131"/>
      <c r="D56" s="130"/>
      <c r="E56" s="132">
        <f>SUM(E39+E51+E55)</f>
        <v>47629.655833333331</v>
      </c>
    </row>
    <row r="59" spans="1:5" x14ac:dyDescent="0.25">
      <c r="A59" s="260" t="s">
        <v>53</v>
      </c>
      <c r="B59" s="261"/>
    </row>
    <row r="60" spans="1:5" x14ac:dyDescent="0.25">
      <c r="A60" s="15" t="s">
        <v>8</v>
      </c>
      <c r="B60" s="25">
        <f>E39</f>
        <v>28179.655833333331</v>
      </c>
    </row>
    <row r="61" spans="1:5" x14ac:dyDescent="0.25">
      <c r="A61" s="22" t="s">
        <v>37</v>
      </c>
      <c r="B61" s="25">
        <f>E51</f>
        <v>15000</v>
      </c>
    </row>
    <row r="62" spans="1:5" x14ac:dyDescent="0.25">
      <c r="A62" s="22" t="s">
        <v>46</v>
      </c>
      <c r="B62" s="25">
        <f>E55</f>
        <v>4450</v>
      </c>
    </row>
    <row r="63" spans="1:5" x14ac:dyDescent="0.25">
      <c r="A63" s="14" t="s">
        <v>52</v>
      </c>
      <c r="B63" s="26">
        <f>E56</f>
        <v>47629.655833333331</v>
      </c>
    </row>
    <row r="66" spans="1:4" x14ac:dyDescent="0.25">
      <c r="A66" s="262" t="s">
        <v>567</v>
      </c>
      <c r="B66" s="262"/>
      <c r="C66" s="262"/>
      <c r="D66" s="262"/>
    </row>
    <row r="67" spans="1:4" x14ac:dyDescent="0.25">
      <c r="A67" t="s">
        <v>54</v>
      </c>
    </row>
    <row r="68" spans="1:4" ht="15.75" x14ac:dyDescent="0.25">
      <c r="A68" s="240" t="s">
        <v>55</v>
      </c>
      <c r="B68" s="240"/>
      <c r="C68" s="240"/>
      <c r="D68" s="240"/>
    </row>
    <row r="69" spans="1:4" ht="15.75" x14ac:dyDescent="0.25">
      <c r="A69" s="240" t="s">
        <v>56</v>
      </c>
      <c r="B69" s="240"/>
      <c r="C69" s="240"/>
      <c r="D69" s="240"/>
    </row>
    <row r="70" spans="1:4" ht="15.75" x14ac:dyDescent="0.25">
      <c r="A70" s="240" t="s">
        <v>57</v>
      </c>
      <c r="B70" s="240"/>
      <c r="C70" s="240"/>
      <c r="D70" s="240"/>
    </row>
    <row r="71" spans="1:4" ht="15.75" x14ac:dyDescent="0.25">
      <c r="A71" s="240" t="s">
        <v>58</v>
      </c>
      <c r="B71" s="240"/>
    </row>
  </sheetData>
  <mergeCells count="23">
    <mergeCell ref="A71:B71"/>
    <mergeCell ref="A68:B68"/>
    <mergeCell ref="C68:D68"/>
    <mergeCell ref="A69:B69"/>
    <mergeCell ref="C69:D69"/>
    <mergeCell ref="A70:B70"/>
    <mergeCell ref="C70:D70"/>
    <mergeCell ref="A66:B66"/>
    <mergeCell ref="C66:D66"/>
    <mergeCell ref="A9:E9"/>
    <mergeCell ref="A59:B59"/>
    <mergeCell ref="A5:B5"/>
    <mergeCell ref="C5:E5"/>
    <mergeCell ref="A6:B6"/>
    <mergeCell ref="C6:E6"/>
    <mergeCell ref="A7:E7"/>
    <mergeCell ref="A8:E8"/>
    <mergeCell ref="A1:A2"/>
    <mergeCell ref="B1:E2"/>
    <mergeCell ref="A3:B3"/>
    <mergeCell ref="C3:E3"/>
    <mergeCell ref="A4:B4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309A-EE60-461B-BD78-8838E1E90D8E}">
  <dimension ref="A1:E75"/>
  <sheetViews>
    <sheetView workbookViewId="0">
      <selection sqref="A1:E79"/>
    </sheetView>
  </sheetViews>
  <sheetFormatPr defaultRowHeight="15" x14ac:dyDescent="0.25"/>
  <cols>
    <col min="1" max="1" width="31.28515625" customWidth="1"/>
    <col min="2" max="2" width="14.85546875" customWidth="1"/>
    <col min="3" max="3" width="16.28515625" customWidth="1"/>
    <col min="4" max="4" width="15.28515625" customWidth="1"/>
    <col min="5" max="5" width="1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2.2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536</v>
      </c>
      <c r="B3" s="276"/>
      <c r="C3" s="251" t="s">
        <v>255</v>
      </c>
      <c r="D3" s="252"/>
      <c r="E3" s="253"/>
    </row>
    <row r="4" spans="1:5" ht="15.75" x14ac:dyDescent="0.25">
      <c r="A4" s="277" t="s">
        <v>66</v>
      </c>
      <c r="B4" s="277"/>
      <c r="C4" s="251" t="s">
        <v>537</v>
      </c>
      <c r="D4" s="252"/>
      <c r="E4" s="253"/>
    </row>
    <row r="5" spans="1:5" ht="15.75" x14ac:dyDescent="0.25">
      <c r="A5" s="250" t="s">
        <v>565</v>
      </c>
      <c r="B5" s="250"/>
      <c r="C5" s="251" t="s">
        <v>72</v>
      </c>
      <c r="D5" s="252"/>
      <c r="E5" s="253"/>
    </row>
    <row r="6" spans="1:5" ht="15.75" x14ac:dyDescent="0.25">
      <c r="A6" s="274" t="s">
        <v>575</v>
      </c>
      <c r="B6" s="247"/>
      <c r="C6" s="251" t="s">
        <v>257</v>
      </c>
      <c r="D6" s="252"/>
      <c r="E6" s="253"/>
    </row>
    <row r="7" spans="1:5" x14ac:dyDescent="0.25">
      <c r="A7" s="256" t="s">
        <v>392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3.3</v>
      </c>
      <c r="D11" s="18">
        <v>3454.54</v>
      </c>
      <c r="E11" s="18">
        <f>C11*D11</f>
        <v>11399.982</v>
      </c>
    </row>
    <row r="12" spans="1:5" x14ac:dyDescent="0.25">
      <c r="A12" s="16" t="s">
        <v>76</v>
      </c>
      <c r="B12" s="16" t="s">
        <v>14</v>
      </c>
      <c r="C12" s="16">
        <v>10</v>
      </c>
      <c r="D12" s="18">
        <v>379</v>
      </c>
      <c r="E12" s="18">
        <f>C12*D12</f>
        <v>3790</v>
      </c>
    </row>
    <row r="13" spans="1:5" x14ac:dyDescent="0.25">
      <c r="A13" s="16" t="s">
        <v>77</v>
      </c>
      <c r="B13" s="16" t="s">
        <v>14</v>
      </c>
      <c r="C13" s="16">
        <v>3.2</v>
      </c>
      <c r="D13" s="18">
        <v>2217.105</v>
      </c>
      <c r="E13" s="18">
        <f>C13*D13</f>
        <v>7094.7360000000008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v>407</v>
      </c>
      <c r="E14" s="18">
        <f>C14*D14</f>
        <v>4070</v>
      </c>
    </row>
    <row r="15" spans="1:5" x14ac:dyDescent="0.25">
      <c r="A15" s="16" t="s">
        <v>78</v>
      </c>
      <c r="B15" s="16" t="s">
        <v>79</v>
      </c>
      <c r="C15" s="16">
        <v>3000</v>
      </c>
      <c r="D15" s="18">
        <v>33</v>
      </c>
      <c r="E15" s="18">
        <f>C15*D15</f>
        <v>99000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125354.71799999999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80</v>
      </c>
      <c r="D19" s="139">
        <v>150</v>
      </c>
      <c r="E19" s="23">
        <f t="shared" si="0"/>
        <v>12000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47560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50</v>
      </c>
      <c r="D27" s="23">
        <v>8.5</v>
      </c>
      <c r="E27" s="23">
        <f>C27*D27</f>
        <v>425</v>
      </c>
    </row>
    <row r="28" spans="1:5" x14ac:dyDescent="0.25">
      <c r="A28" s="16" t="s">
        <v>32</v>
      </c>
      <c r="B28" s="16" t="s">
        <v>79</v>
      </c>
      <c r="C28" s="123">
        <v>12</v>
      </c>
      <c r="D28" s="23">
        <v>22</v>
      </c>
      <c r="E28" s="23">
        <f t="shared" ref="E28:E39" si="1">C28*D28</f>
        <v>264</v>
      </c>
    </row>
    <row r="29" spans="1:5" x14ac:dyDescent="0.25">
      <c r="A29" s="16" t="s">
        <v>33</v>
      </c>
      <c r="B29" s="16" t="s">
        <v>92</v>
      </c>
      <c r="C29" s="123">
        <v>6</v>
      </c>
      <c r="D29" s="23">
        <v>20</v>
      </c>
      <c r="E29" s="23">
        <f t="shared" si="1"/>
        <v>120</v>
      </c>
    </row>
    <row r="30" spans="1:5" x14ac:dyDescent="0.25">
      <c r="A30" s="16" t="s">
        <v>34</v>
      </c>
      <c r="B30" s="16" t="s">
        <v>92</v>
      </c>
      <c r="C30" s="123">
        <v>4</v>
      </c>
      <c r="D30" s="23">
        <v>15</v>
      </c>
      <c r="E30" s="23">
        <f t="shared" si="1"/>
        <v>60</v>
      </c>
    </row>
    <row r="31" spans="1:5" x14ac:dyDescent="0.25">
      <c r="A31" s="16" t="s">
        <v>93</v>
      </c>
      <c r="B31" s="16" t="s">
        <v>14</v>
      </c>
      <c r="C31" s="123">
        <v>2.5</v>
      </c>
      <c r="D31" s="23">
        <v>3700</v>
      </c>
      <c r="E31" s="23">
        <f t="shared" si="1"/>
        <v>9250</v>
      </c>
    </row>
    <row r="32" spans="1:5" x14ac:dyDescent="0.25">
      <c r="A32" s="16" t="s">
        <v>94</v>
      </c>
      <c r="B32" s="16" t="s">
        <v>14</v>
      </c>
      <c r="C32" s="123">
        <v>2</v>
      </c>
      <c r="D32" s="23">
        <v>3845</v>
      </c>
      <c r="E32" s="23">
        <f t="shared" si="1"/>
        <v>7690</v>
      </c>
    </row>
    <row r="33" spans="1:5" x14ac:dyDescent="0.25">
      <c r="A33" s="16" t="s">
        <v>258</v>
      </c>
      <c r="B33" s="16" t="s">
        <v>14</v>
      </c>
      <c r="C33" s="123">
        <v>0.6</v>
      </c>
      <c r="D33" s="23">
        <v>2969.02</v>
      </c>
      <c r="E33" s="23">
        <f t="shared" si="1"/>
        <v>1781.412</v>
      </c>
    </row>
    <row r="34" spans="1:5" x14ac:dyDescent="0.25">
      <c r="A34" s="16" t="s">
        <v>16</v>
      </c>
      <c r="B34" s="16" t="s">
        <v>79</v>
      </c>
      <c r="C34" s="16">
        <v>12</v>
      </c>
      <c r="D34" s="23">
        <v>91.6</v>
      </c>
      <c r="E34" s="23">
        <f t="shared" si="1"/>
        <v>1099.1999999999998</v>
      </c>
    </row>
    <row r="35" spans="1:5" x14ac:dyDescent="0.25">
      <c r="A35" s="16" t="s">
        <v>18</v>
      </c>
      <c r="B35" s="16" t="s">
        <v>79</v>
      </c>
      <c r="C35" s="16">
        <v>6</v>
      </c>
      <c r="D35" s="23">
        <v>75</v>
      </c>
      <c r="E35" s="23">
        <f t="shared" si="1"/>
        <v>450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v>41</v>
      </c>
      <c r="E36" s="23">
        <f t="shared" si="1"/>
        <v>61.5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v>177.95</v>
      </c>
      <c r="E37" s="23">
        <f t="shared" si="1"/>
        <v>17.794999999999998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v>152.44999999999999</v>
      </c>
      <c r="E38" s="23">
        <f t="shared" si="1"/>
        <v>76.224999999999994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21445.131999999998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6</v>
      </c>
      <c r="D42" s="23">
        <v>150</v>
      </c>
      <c r="E42" s="23">
        <f>C42*D42</f>
        <v>900</v>
      </c>
    </row>
    <row r="43" spans="1:5" x14ac:dyDescent="0.25">
      <c r="A43" s="16" t="s">
        <v>97</v>
      </c>
      <c r="B43" s="16" t="s">
        <v>82</v>
      </c>
      <c r="C43" s="16">
        <v>6</v>
      </c>
      <c r="D43" s="23">
        <v>150</v>
      </c>
      <c r="E43" s="23">
        <f t="shared" ref="E43:E49" si="2">C43*D43</f>
        <v>900</v>
      </c>
    </row>
    <row r="44" spans="1:5" x14ac:dyDescent="0.25">
      <c r="A44" s="16" t="s">
        <v>98</v>
      </c>
      <c r="B44" s="16" t="s">
        <v>82</v>
      </c>
      <c r="C44" s="16">
        <v>6</v>
      </c>
      <c r="D44" s="23">
        <v>150</v>
      </c>
      <c r="E44" s="23">
        <f t="shared" si="2"/>
        <v>900</v>
      </c>
    </row>
    <row r="45" spans="1:5" x14ac:dyDescent="0.25">
      <c r="A45" s="137" t="s">
        <v>99</v>
      </c>
      <c r="B45" s="16" t="s">
        <v>82</v>
      </c>
      <c r="C45" s="16">
        <v>6</v>
      </c>
      <c r="D45" s="23">
        <v>150</v>
      </c>
      <c r="E45" s="23">
        <f t="shared" si="2"/>
        <v>900</v>
      </c>
    </row>
    <row r="46" spans="1:5" x14ac:dyDescent="0.25">
      <c r="A46" s="137" t="s">
        <v>538</v>
      </c>
      <c r="B46" s="16" t="s">
        <v>82</v>
      </c>
      <c r="C46" s="16">
        <v>8</v>
      </c>
      <c r="D46" s="23">
        <v>150</v>
      </c>
      <c r="E46" s="23">
        <f t="shared" si="2"/>
        <v>1200</v>
      </c>
    </row>
    <row r="47" spans="1:5" x14ac:dyDescent="0.25">
      <c r="A47" s="16" t="s">
        <v>100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101</v>
      </c>
      <c r="B48" s="16" t="s">
        <v>82</v>
      </c>
      <c r="C48" s="16">
        <v>10</v>
      </c>
      <c r="D48" s="23">
        <v>150</v>
      </c>
      <c r="E48" s="23">
        <f t="shared" si="2"/>
        <v>1500</v>
      </c>
    </row>
    <row r="49" spans="1:5" x14ac:dyDescent="0.25">
      <c r="A49" s="16" t="s">
        <v>44</v>
      </c>
      <c r="B49" s="16" t="s">
        <v>450</v>
      </c>
      <c r="C49" s="16">
        <v>1</v>
      </c>
      <c r="D49" s="23">
        <v>3000</v>
      </c>
      <c r="E49" s="23">
        <f t="shared" si="2"/>
        <v>3000</v>
      </c>
    </row>
    <row r="50" spans="1:5" x14ac:dyDescent="0.25">
      <c r="A50" s="3" t="s">
        <v>102</v>
      </c>
      <c r="B50" s="3"/>
      <c r="C50" s="4"/>
      <c r="D50" s="4"/>
      <c r="E50" s="4">
        <f>SUM(E42:E49)</f>
        <v>10560</v>
      </c>
    </row>
    <row r="51" spans="1:5" x14ac:dyDescent="0.25">
      <c r="A51" s="15" t="s">
        <v>103</v>
      </c>
      <c r="B51" s="15"/>
      <c r="C51" s="25"/>
      <c r="D51" s="25"/>
      <c r="E51" s="25"/>
    </row>
    <row r="52" spans="1:5" x14ac:dyDescent="0.25">
      <c r="A52" s="16" t="s">
        <v>104</v>
      </c>
      <c r="B52" s="16" t="s">
        <v>105</v>
      </c>
      <c r="C52" s="16">
        <v>1800</v>
      </c>
      <c r="D52" s="23">
        <v>5.8</v>
      </c>
      <c r="E52" s="23">
        <f>C52*D52</f>
        <v>10440</v>
      </c>
    </row>
    <row r="53" spans="1:5" x14ac:dyDescent="0.25">
      <c r="A53" s="16" t="s">
        <v>106</v>
      </c>
      <c r="B53" s="16" t="s">
        <v>63</v>
      </c>
      <c r="C53" s="16">
        <v>20</v>
      </c>
      <c r="D53" s="23">
        <v>150</v>
      </c>
      <c r="E53" s="23">
        <f>C53*D53</f>
        <v>3000</v>
      </c>
    </row>
    <row r="54" spans="1:5" x14ac:dyDescent="0.25">
      <c r="A54" s="16" t="s">
        <v>107</v>
      </c>
      <c r="B54" s="16" t="s">
        <v>48</v>
      </c>
      <c r="C54" s="16">
        <v>70</v>
      </c>
      <c r="D54" s="23">
        <v>150</v>
      </c>
      <c r="E54" s="23">
        <f>C54*D54</f>
        <v>10500</v>
      </c>
    </row>
    <row r="55" spans="1:5" x14ac:dyDescent="0.25">
      <c r="A55" s="16" t="s">
        <v>108</v>
      </c>
      <c r="B55" s="16" t="s">
        <v>48</v>
      </c>
      <c r="C55" s="16">
        <v>1</v>
      </c>
      <c r="D55" s="23">
        <v>2550</v>
      </c>
      <c r="E55" s="23">
        <f>C55*D55</f>
        <v>2550</v>
      </c>
    </row>
    <row r="56" spans="1:5" x14ac:dyDescent="0.25">
      <c r="A56" s="16" t="s">
        <v>109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110</v>
      </c>
      <c r="B57" s="31"/>
      <c r="C57" s="32"/>
      <c r="D57" s="32"/>
      <c r="E57" s="4">
        <f>SUM(E52:E56)</f>
        <v>35490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240409.84999999998</v>
      </c>
    </row>
    <row r="61" spans="1:5" x14ac:dyDescent="0.25">
      <c r="A61" s="260" t="s">
        <v>53</v>
      </c>
      <c r="B61" s="261"/>
    </row>
    <row r="62" spans="1:5" x14ac:dyDescent="0.25">
      <c r="A62" s="15" t="str">
        <f>A10</f>
        <v>1-Preparo de solo/Plantio</v>
      </c>
      <c r="B62" s="25">
        <f>E16</f>
        <v>125354.71799999999</v>
      </c>
    </row>
    <row r="63" spans="1:5" x14ac:dyDescent="0.25">
      <c r="A63" s="22" t="str">
        <f>A17</f>
        <v>2-Serviços</v>
      </c>
      <c r="B63" s="25">
        <f>E25</f>
        <v>47560</v>
      </c>
    </row>
    <row r="64" spans="1:5" x14ac:dyDescent="0.25">
      <c r="A64" s="22" t="str">
        <f>A26</f>
        <v>3-Tratos Culturais</v>
      </c>
      <c r="B64" s="25">
        <f>E40</f>
        <v>21445.131999999998</v>
      </c>
    </row>
    <row r="65" spans="1:4" x14ac:dyDescent="0.25">
      <c r="A65" s="22" t="str">
        <f>A41</f>
        <v>4-Serviços</v>
      </c>
      <c r="B65" s="25">
        <f>E50</f>
        <v>10560</v>
      </c>
    </row>
    <row r="66" spans="1:4" x14ac:dyDescent="0.25">
      <c r="A66" s="22" t="str">
        <f>A51</f>
        <v>5-Outros Custos</v>
      </c>
      <c r="B66" s="25">
        <f>E57</f>
        <v>35490</v>
      </c>
    </row>
    <row r="67" spans="1:4" x14ac:dyDescent="0.25">
      <c r="A67" s="11" t="s">
        <v>52</v>
      </c>
      <c r="B67" s="38">
        <f>E58</f>
        <v>240409.84999999998</v>
      </c>
    </row>
    <row r="70" spans="1:4" x14ac:dyDescent="0.25">
      <c r="A70" s="262" t="s">
        <v>567</v>
      </c>
      <c r="B70" s="262"/>
      <c r="C70" s="262"/>
      <c r="D70" s="262"/>
    </row>
    <row r="71" spans="1:4" x14ac:dyDescent="0.25">
      <c r="A71" t="s">
        <v>54</v>
      </c>
    </row>
    <row r="72" spans="1:4" ht="15.75" x14ac:dyDescent="0.25">
      <c r="A72" s="240" t="s">
        <v>55</v>
      </c>
      <c r="B72" s="240"/>
      <c r="C72" s="240"/>
      <c r="D72" s="240"/>
    </row>
    <row r="73" spans="1:4" ht="15.75" x14ac:dyDescent="0.25">
      <c r="A73" s="109" t="s">
        <v>518</v>
      </c>
      <c r="B73" s="109"/>
      <c r="C73" s="240"/>
      <c r="D73" s="240"/>
    </row>
    <row r="74" spans="1:4" ht="15.75" x14ac:dyDescent="0.25">
      <c r="A74" s="240" t="s">
        <v>57</v>
      </c>
      <c r="B74" s="240"/>
      <c r="C74" s="240"/>
      <c r="D74" s="240"/>
    </row>
    <row r="75" spans="1:4" ht="15.75" x14ac:dyDescent="0.25">
      <c r="A75" s="240" t="s">
        <v>519</v>
      </c>
      <c r="B75" s="240"/>
    </row>
  </sheetData>
  <mergeCells count="22">
    <mergeCell ref="C73:D73"/>
    <mergeCell ref="A74:B74"/>
    <mergeCell ref="C74:D74"/>
    <mergeCell ref="A75:B75"/>
    <mergeCell ref="A9:E9"/>
    <mergeCell ref="A61:B61"/>
    <mergeCell ref="A70:B70"/>
    <mergeCell ref="C70:D70"/>
    <mergeCell ref="A72:B72"/>
    <mergeCell ref="C72:D72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workbookViewId="0">
      <selection sqref="A1:E80"/>
    </sheetView>
  </sheetViews>
  <sheetFormatPr defaultRowHeight="15" x14ac:dyDescent="0.25"/>
  <cols>
    <col min="1" max="1" width="28.5703125" customWidth="1"/>
    <col min="2" max="2" width="15.140625" customWidth="1"/>
    <col min="3" max="3" width="18.85546875" bestFit="1" customWidth="1"/>
    <col min="4" max="4" width="15.28515625" customWidth="1"/>
    <col min="5" max="5" width="14.425781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8.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70</v>
      </c>
      <c r="B3" s="276"/>
      <c r="C3" s="251" t="s">
        <v>255</v>
      </c>
      <c r="D3" s="252"/>
      <c r="E3" s="253"/>
    </row>
    <row r="4" spans="1:5" ht="15.75" x14ac:dyDescent="0.25">
      <c r="A4" s="277" t="s">
        <v>66</v>
      </c>
      <c r="B4" s="277"/>
      <c r="C4" s="251" t="s">
        <v>256</v>
      </c>
      <c r="D4" s="252"/>
      <c r="E4" s="253"/>
    </row>
    <row r="5" spans="1:5" ht="15.75" x14ac:dyDescent="0.25">
      <c r="A5" s="250" t="s">
        <v>565</v>
      </c>
      <c r="B5" s="250"/>
      <c r="C5" s="251" t="s">
        <v>72</v>
      </c>
      <c r="D5" s="252"/>
      <c r="E5" s="253"/>
    </row>
    <row r="6" spans="1:5" ht="15.75" x14ac:dyDescent="0.25">
      <c r="A6" s="245" t="s">
        <v>576</v>
      </c>
      <c r="B6" s="247"/>
      <c r="C6" s="251" t="s">
        <v>257</v>
      </c>
      <c r="D6" s="252"/>
      <c r="E6" s="253"/>
    </row>
    <row r="7" spans="1:5" x14ac:dyDescent="0.25">
      <c r="A7" s="256" t="s">
        <v>392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v>3454.54</v>
      </c>
      <c r="E11" s="18">
        <f>C11*D11</f>
        <v>10363.619999999999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v>379</v>
      </c>
      <c r="E12" s="18">
        <f>C12*D12</f>
        <v>2274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v>2217.105</v>
      </c>
      <c r="E13" s="18">
        <f>C13*D13</f>
        <v>6651.3150000000005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v>407</v>
      </c>
      <c r="E14" s="18">
        <f>C14*D14</f>
        <v>4070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v>22.5</v>
      </c>
      <c r="E15" s="18">
        <f>C15*D15</f>
        <v>56250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79608.934999999998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20</v>
      </c>
      <c r="D23" s="36">
        <v>126</v>
      </c>
      <c r="E23" s="23">
        <f t="shared" si="0"/>
        <v>2520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47320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v>8.5</v>
      </c>
      <c r="E27" s="23">
        <f>C27*D27</f>
        <v>212.5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v>22</v>
      </c>
      <c r="E28" s="23">
        <f t="shared" ref="E28:E39" si="1">C28*D28</f>
        <v>132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v>20</v>
      </c>
      <c r="E29" s="23">
        <f t="shared" si="1"/>
        <v>60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v>3700</v>
      </c>
      <c r="E31" s="23">
        <f t="shared" si="1"/>
        <v>7400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v>3845</v>
      </c>
      <c r="E32" s="23">
        <f t="shared" si="1"/>
        <v>6152</v>
      </c>
    </row>
    <row r="33" spans="1:5" x14ac:dyDescent="0.25">
      <c r="A33" s="16" t="s">
        <v>258</v>
      </c>
      <c r="B33" s="16" t="s">
        <v>14</v>
      </c>
      <c r="C33" s="123">
        <v>0.35</v>
      </c>
      <c r="D33" s="23">
        <v>2969.02</v>
      </c>
      <c r="E33" s="23">
        <f t="shared" si="1"/>
        <v>1039.1569999999999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v>91.6</v>
      </c>
      <c r="E34" s="23">
        <f t="shared" si="1"/>
        <v>563.34</v>
      </c>
    </row>
    <row r="35" spans="1:5" x14ac:dyDescent="0.25">
      <c r="A35" s="16" t="s">
        <v>18</v>
      </c>
      <c r="B35" s="16" t="s">
        <v>79</v>
      </c>
      <c r="C35" s="16">
        <v>2</v>
      </c>
      <c r="D35" s="23">
        <v>75</v>
      </c>
      <c r="E35" s="23">
        <f t="shared" si="1"/>
        <v>150</v>
      </c>
    </row>
    <row r="36" spans="1:5" x14ac:dyDescent="0.25">
      <c r="A36" s="16" t="s">
        <v>21</v>
      </c>
      <c r="B36" s="16" t="s">
        <v>92</v>
      </c>
      <c r="C36" s="16">
        <v>2</v>
      </c>
      <c r="D36" s="23">
        <v>41</v>
      </c>
      <c r="E36" s="23">
        <f t="shared" si="1"/>
        <v>82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v>177.95</v>
      </c>
      <c r="E37" s="23">
        <f t="shared" si="1"/>
        <v>17.794999999999998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v>152.44999999999999</v>
      </c>
      <c r="E38" s="23">
        <f t="shared" si="1"/>
        <v>76.224999999999994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16053.017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6</v>
      </c>
      <c r="D42" s="23">
        <v>150</v>
      </c>
      <c r="E42" s="23">
        <f>C42*D42</f>
        <v>900</v>
      </c>
    </row>
    <row r="43" spans="1:5" x14ac:dyDescent="0.25">
      <c r="A43" s="16" t="s">
        <v>97</v>
      </c>
      <c r="B43" s="16" t="s">
        <v>82</v>
      </c>
      <c r="C43" s="16">
        <v>6</v>
      </c>
      <c r="D43" s="23">
        <v>150</v>
      </c>
      <c r="E43" s="23">
        <f t="shared" ref="E43:E49" si="2">C43*D43</f>
        <v>900</v>
      </c>
    </row>
    <row r="44" spans="1:5" x14ac:dyDescent="0.25">
      <c r="A44" s="16" t="s">
        <v>98</v>
      </c>
      <c r="B44" s="16" t="s">
        <v>82</v>
      </c>
      <c r="C44" s="16">
        <v>6</v>
      </c>
      <c r="D44" s="23">
        <v>150</v>
      </c>
      <c r="E44" s="23">
        <f t="shared" si="2"/>
        <v>900</v>
      </c>
    </row>
    <row r="45" spans="1:5" x14ac:dyDescent="0.25">
      <c r="A45" s="16" t="s">
        <v>99</v>
      </c>
      <c r="B45" s="16" t="s">
        <v>82</v>
      </c>
      <c r="C45" s="16">
        <v>6</v>
      </c>
      <c r="D45" s="23">
        <v>150</v>
      </c>
      <c r="E45" s="23">
        <f t="shared" si="2"/>
        <v>900</v>
      </c>
    </row>
    <row r="46" spans="1:5" x14ac:dyDescent="0.25">
      <c r="A46" s="137" t="s">
        <v>538</v>
      </c>
      <c r="B46" s="16" t="s">
        <v>82</v>
      </c>
      <c r="C46" s="16">
        <v>6</v>
      </c>
      <c r="D46" s="23">
        <v>150</v>
      </c>
      <c r="E46" s="23">
        <f t="shared" si="2"/>
        <v>900</v>
      </c>
    </row>
    <row r="47" spans="1:5" x14ac:dyDescent="0.25">
      <c r="A47" s="16" t="s">
        <v>100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101</v>
      </c>
      <c r="B48" s="16" t="s">
        <v>82</v>
      </c>
      <c r="C48" s="16">
        <v>5</v>
      </c>
      <c r="D48" s="23">
        <v>150</v>
      </c>
      <c r="E48" s="23">
        <f t="shared" si="2"/>
        <v>750</v>
      </c>
    </row>
    <row r="49" spans="1:5" x14ac:dyDescent="0.25">
      <c r="A49" s="16" t="s">
        <v>44</v>
      </c>
      <c r="B49" s="16" t="s">
        <v>450</v>
      </c>
      <c r="C49" s="16">
        <v>1</v>
      </c>
      <c r="D49" s="23">
        <v>3000</v>
      </c>
      <c r="E49" s="23">
        <f t="shared" si="2"/>
        <v>3000</v>
      </c>
    </row>
    <row r="50" spans="1:5" x14ac:dyDescent="0.25">
      <c r="A50" s="3" t="s">
        <v>102</v>
      </c>
      <c r="B50" s="3"/>
      <c r="C50" s="4"/>
      <c r="D50" s="4"/>
      <c r="E50" s="4">
        <f>SUM(E42:E49)</f>
        <v>9510</v>
      </c>
    </row>
    <row r="51" spans="1:5" x14ac:dyDescent="0.25">
      <c r="A51" s="15" t="s">
        <v>103</v>
      </c>
      <c r="B51" s="15"/>
      <c r="C51" s="25"/>
      <c r="D51" s="25"/>
      <c r="E51" s="25"/>
    </row>
    <row r="52" spans="1:5" x14ac:dyDescent="0.25">
      <c r="A52" s="16" t="s">
        <v>104</v>
      </c>
      <c r="B52" s="16" t="s">
        <v>105</v>
      </c>
      <c r="C52" s="16">
        <v>1800</v>
      </c>
      <c r="D52" s="23">
        <v>5.8</v>
      </c>
      <c r="E52" s="23">
        <f>C52*D52</f>
        <v>10440</v>
      </c>
    </row>
    <row r="53" spans="1:5" x14ac:dyDescent="0.25">
      <c r="A53" s="16" t="s">
        <v>106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107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108</v>
      </c>
      <c r="B55" s="16" t="s">
        <v>48</v>
      </c>
      <c r="C55" s="16">
        <v>1</v>
      </c>
      <c r="D55" s="23">
        <v>2550</v>
      </c>
      <c r="E55" s="23">
        <f>C55*D55</f>
        <v>2550</v>
      </c>
    </row>
    <row r="56" spans="1:5" x14ac:dyDescent="0.25">
      <c r="A56" s="16" t="s">
        <v>109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110</v>
      </c>
      <c r="B57" s="31"/>
      <c r="C57" s="32"/>
      <c r="D57" s="32"/>
      <c r="E57" s="4">
        <f>SUM(E52:E56)</f>
        <v>33390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185881.95199999999</v>
      </c>
    </row>
    <row r="61" spans="1:5" x14ac:dyDescent="0.25">
      <c r="A61" s="260" t="s">
        <v>53</v>
      </c>
      <c r="B61" s="261"/>
    </row>
    <row r="62" spans="1:5" x14ac:dyDescent="0.25">
      <c r="A62" s="15" t="str">
        <f>A10</f>
        <v>1-Preparo de solo/Plantio</v>
      </c>
      <c r="B62" s="25">
        <f>E16</f>
        <v>79608.934999999998</v>
      </c>
    </row>
    <row r="63" spans="1:5" x14ac:dyDescent="0.25">
      <c r="A63" s="22" t="str">
        <f>A17</f>
        <v>2-Serviços</v>
      </c>
      <c r="B63" s="25">
        <f>E25</f>
        <v>47320</v>
      </c>
    </row>
    <row r="64" spans="1:5" x14ac:dyDescent="0.25">
      <c r="A64" s="22" t="str">
        <f>A26</f>
        <v>3-Tratos Culturais</v>
      </c>
      <c r="B64" s="25">
        <f>E40</f>
        <v>16053.017</v>
      </c>
    </row>
    <row r="65" spans="1:4" x14ac:dyDescent="0.25">
      <c r="A65" s="22" t="str">
        <f>A41</f>
        <v>4-Serviços</v>
      </c>
      <c r="B65" s="25">
        <f>E50</f>
        <v>9510</v>
      </c>
    </row>
    <row r="66" spans="1:4" x14ac:dyDescent="0.25">
      <c r="A66" s="22" t="str">
        <f>A51</f>
        <v>5-Outros Custos</v>
      </c>
      <c r="B66" s="25">
        <f>E57</f>
        <v>33390</v>
      </c>
    </row>
    <row r="67" spans="1:4" x14ac:dyDescent="0.25">
      <c r="A67" s="11" t="s">
        <v>52</v>
      </c>
      <c r="B67" s="38">
        <f>E58</f>
        <v>185881.95199999999</v>
      </c>
    </row>
    <row r="70" spans="1:4" x14ac:dyDescent="0.25">
      <c r="A70" s="262" t="s">
        <v>567</v>
      </c>
      <c r="B70" s="262"/>
      <c r="C70" s="262"/>
      <c r="D70" s="262"/>
    </row>
    <row r="71" spans="1:4" x14ac:dyDescent="0.25">
      <c r="A71" t="s">
        <v>54</v>
      </c>
    </row>
    <row r="72" spans="1:4" ht="15.75" x14ac:dyDescent="0.25">
      <c r="A72" s="240" t="s">
        <v>55</v>
      </c>
      <c r="B72" s="240"/>
      <c r="C72" s="240"/>
      <c r="D72" s="240"/>
    </row>
    <row r="73" spans="1:4" ht="15.75" x14ac:dyDescent="0.25">
      <c r="A73" s="109" t="s">
        <v>518</v>
      </c>
      <c r="B73" s="109"/>
      <c r="C73" s="240"/>
      <c r="D73" s="240"/>
    </row>
    <row r="74" spans="1:4" ht="15.75" x14ac:dyDescent="0.25">
      <c r="A74" s="240" t="s">
        <v>57</v>
      </c>
      <c r="B74" s="240"/>
      <c r="C74" s="240"/>
      <c r="D74" s="240"/>
    </row>
    <row r="75" spans="1:4" ht="15.75" x14ac:dyDescent="0.25">
      <c r="A75" s="240" t="s">
        <v>519</v>
      </c>
      <c r="B75" s="240"/>
    </row>
  </sheetData>
  <mergeCells count="22">
    <mergeCell ref="A1:A2"/>
    <mergeCell ref="B1:E2"/>
    <mergeCell ref="A3:B3"/>
    <mergeCell ref="A4:B4"/>
    <mergeCell ref="C4:E4"/>
    <mergeCell ref="C3:E3"/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C73:D73"/>
    <mergeCell ref="A9:E9"/>
    <mergeCell ref="A72:B72"/>
    <mergeCell ref="C72:D72"/>
    <mergeCell ref="A61:B61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sqref="A1:E87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7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523</v>
      </c>
      <c r="B3" s="276"/>
      <c r="C3" s="251" t="s">
        <v>522</v>
      </c>
      <c r="D3" s="252"/>
      <c r="E3" s="253"/>
    </row>
    <row r="4" spans="1:5" ht="15.75" x14ac:dyDescent="0.25">
      <c r="A4" s="277" t="s">
        <v>66</v>
      </c>
      <c r="B4" s="277"/>
      <c r="C4" s="251" t="s">
        <v>557</v>
      </c>
      <c r="D4" s="252"/>
      <c r="E4" s="253"/>
    </row>
    <row r="5" spans="1:5" ht="15.75" x14ac:dyDescent="0.25">
      <c r="A5" s="250" t="s">
        <v>565</v>
      </c>
      <c r="B5" s="250"/>
      <c r="C5" s="251" t="s">
        <v>524</v>
      </c>
      <c r="D5" s="252"/>
      <c r="E5" s="253"/>
    </row>
    <row r="6" spans="1:5" ht="15.75" x14ac:dyDescent="0.25">
      <c r="A6" s="274" t="s">
        <v>577</v>
      </c>
      <c r="B6" s="281"/>
      <c r="C6" s="251" t="s">
        <v>525</v>
      </c>
      <c r="D6" s="252"/>
      <c r="E6" s="253"/>
    </row>
    <row r="7" spans="1:5" x14ac:dyDescent="0.25">
      <c r="A7" s="256" t="s">
        <v>558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39">
        <v>0.85</v>
      </c>
      <c r="D11" s="18">
        <v>6647.32</v>
      </c>
      <c r="E11" s="18">
        <f>C11*D11</f>
        <v>5650.2219999999998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v>3705.7100000000005</v>
      </c>
      <c r="E12" s="18">
        <f>C12*D12</f>
        <v>2964.5680000000007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v>3700</v>
      </c>
      <c r="E13" s="18">
        <f>C13*D13</f>
        <v>5550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14164.79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112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113</v>
      </c>
      <c r="B17" s="118" t="s">
        <v>112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114</v>
      </c>
      <c r="B18" s="118" t="s">
        <v>112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115</v>
      </c>
      <c r="B19" s="118" t="s">
        <v>112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116</v>
      </c>
      <c r="B20" s="118" t="s">
        <v>112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117</v>
      </c>
      <c r="B21" s="118" t="s">
        <v>112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112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v>3132.55</v>
      </c>
      <c r="E25" s="42">
        <f>C25*D25</f>
        <v>2506.0400000000004</v>
      </c>
    </row>
    <row r="26" spans="1:5" x14ac:dyDescent="0.25">
      <c r="A26" s="118" t="s">
        <v>118</v>
      </c>
      <c r="B26" s="117" t="s">
        <v>92</v>
      </c>
      <c r="C26" s="40">
        <v>4</v>
      </c>
      <c r="D26" s="41">
        <v>21.925000000000001</v>
      </c>
      <c r="E26" s="42">
        <f t="shared" ref="E26:E37" si="1">C26*D26</f>
        <v>87.7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v>353.33599999999996</v>
      </c>
      <c r="E27" s="42">
        <f t="shared" si="1"/>
        <v>1060.0079999999998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v>152.44999999999999</v>
      </c>
      <c r="E28" s="42">
        <f t="shared" si="1"/>
        <v>228.67499999999998</v>
      </c>
    </row>
    <row r="29" spans="1:5" x14ac:dyDescent="0.25">
      <c r="A29" s="118" t="s">
        <v>119</v>
      </c>
      <c r="B29" s="117" t="s">
        <v>92</v>
      </c>
      <c r="C29" s="40">
        <v>1</v>
      </c>
      <c r="D29" s="41">
        <v>55</v>
      </c>
      <c r="E29" s="42">
        <f t="shared" si="1"/>
        <v>55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v>21.925000000000001</v>
      </c>
      <c r="E30" s="42">
        <f t="shared" si="1"/>
        <v>131.55000000000001</v>
      </c>
    </row>
    <row r="31" spans="1:5" x14ac:dyDescent="0.25">
      <c r="A31" s="118" t="s">
        <v>120</v>
      </c>
      <c r="B31" s="117" t="s">
        <v>79</v>
      </c>
      <c r="C31" s="40">
        <v>10</v>
      </c>
      <c r="D31" s="41">
        <v>31.04</v>
      </c>
      <c r="E31" s="42">
        <f t="shared" si="1"/>
        <v>310.39999999999998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v>27.5</v>
      </c>
      <c r="E32" s="42">
        <f t="shared" si="1"/>
        <v>165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v>164.8</v>
      </c>
      <c r="E33" s="42">
        <f t="shared" si="1"/>
        <v>1318.4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v>73.674999999999997</v>
      </c>
      <c r="E34" s="42">
        <f t="shared" si="1"/>
        <v>110.51249999999999</v>
      </c>
    </row>
    <row r="35" spans="1:5" x14ac:dyDescent="0.25">
      <c r="A35" s="118" t="s">
        <v>121</v>
      </c>
      <c r="B35" s="117" t="s">
        <v>79</v>
      </c>
      <c r="C35" s="40">
        <v>4.5</v>
      </c>
      <c r="D35" s="41">
        <v>73.183333333333337</v>
      </c>
      <c r="E35" s="42">
        <f t="shared" si="1"/>
        <v>329.32500000000005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v>89</v>
      </c>
      <c r="E36" s="42">
        <f t="shared" si="1"/>
        <v>71.2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v>46.65</v>
      </c>
      <c r="E37" s="42">
        <f t="shared" si="1"/>
        <v>93.3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6467.1105000000007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123</v>
      </c>
      <c r="B40" s="118" t="s">
        <v>112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124</v>
      </c>
      <c r="B41" s="118" t="s">
        <v>112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125</v>
      </c>
      <c r="B42" s="118" t="s">
        <v>112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122</v>
      </c>
      <c r="C43" s="40">
        <v>1</v>
      </c>
      <c r="D43" s="41">
        <v>1950</v>
      </c>
      <c r="E43" s="42">
        <f t="shared" ref="E43" si="2">C43*D43</f>
        <v>1950</v>
      </c>
    </row>
    <row r="44" spans="1:5" x14ac:dyDescent="0.25">
      <c r="A44" s="118" t="s">
        <v>126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127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102</v>
      </c>
      <c r="B46" s="3"/>
      <c r="C46" s="4"/>
      <c r="D46" s="4"/>
      <c r="E46" s="4">
        <f>SUM(E40:E45)</f>
        <v>9780</v>
      </c>
    </row>
    <row r="47" spans="1:5" x14ac:dyDescent="0.25">
      <c r="A47" s="15" t="s">
        <v>128</v>
      </c>
      <c r="B47" s="15"/>
      <c r="C47" s="25"/>
      <c r="D47" s="25"/>
      <c r="E47" s="25"/>
    </row>
    <row r="48" spans="1:5" x14ac:dyDescent="0.25">
      <c r="A48" s="118" t="s">
        <v>129</v>
      </c>
      <c r="B48" s="118" t="s">
        <v>130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127</v>
      </c>
      <c r="B49" s="118" t="s">
        <v>130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131</v>
      </c>
      <c r="B50" s="118" t="s">
        <v>130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132</v>
      </c>
      <c r="B51" s="118" t="s">
        <v>130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110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133</v>
      </c>
      <c r="B53" s="15"/>
      <c r="C53" s="25"/>
      <c r="D53" s="25"/>
      <c r="E53" s="28"/>
    </row>
    <row r="54" spans="1:5" x14ac:dyDescent="0.25">
      <c r="A54" s="118" t="s">
        <v>108</v>
      </c>
      <c r="B54" s="118" t="s">
        <v>50</v>
      </c>
      <c r="C54" s="134">
        <v>1</v>
      </c>
      <c r="D54" s="43">
        <v>2050</v>
      </c>
      <c r="E54" s="44">
        <f>C54*D54</f>
        <v>2050</v>
      </c>
    </row>
    <row r="55" spans="1:5" x14ac:dyDescent="0.25">
      <c r="A55" s="3" t="s">
        <v>134</v>
      </c>
      <c r="B55" s="31"/>
      <c r="C55" s="32"/>
      <c r="D55" s="32"/>
      <c r="E55" s="4">
        <f>E54</f>
        <v>2050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50311.900500000003</v>
      </c>
    </row>
    <row r="59" spans="1:5" x14ac:dyDescent="0.25">
      <c r="A59" s="260" t="s">
        <v>53</v>
      </c>
      <c r="B59" s="261"/>
    </row>
    <row r="60" spans="1:5" x14ac:dyDescent="0.25">
      <c r="A60" s="15" t="str">
        <f>A10</f>
        <v>1-Preparo de solo/Plantio</v>
      </c>
      <c r="B60" s="25">
        <f>E14</f>
        <v>14164.79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6467.1105000000007</v>
      </c>
    </row>
    <row r="63" spans="1:5" x14ac:dyDescent="0.25">
      <c r="A63" s="22" t="str">
        <f>A39</f>
        <v>4-Serviços</v>
      </c>
      <c r="B63" s="25">
        <f>E46</f>
        <v>9780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2050</v>
      </c>
    </row>
    <row r="66" spans="1:4" x14ac:dyDescent="0.25">
      <c r="A66" s="11" t="s">
        <v>65</v>
      </c>
      <c r="B66" s="38">
        <f>SUM(B60:B65)</f>
        <v>50311.900500000003</v>
      </c>
    </row>
    <row r="69" spans="1:4" x14ac:dyDescent="0.25">
      <c r="A69" s="262" t="s">
        <v>567</v>
      </c>
      <c r="B69" s="262"/>
      <c r="C69" s="262"/>
      <c r="D69" s="262"/>
    </row>
    <row r="70" spans="1:4" x14ac:dyDescent="0.25">
      <c r="A70" t="s">
        <v>54</v>
      </c>
    </row>
    <row r="71" spans="1:4" ht="15.75" x14ac:dyDescent="0.25">
      <c r="A71" s="240" t="s">
        <v>55</v>
      </c>
      <c r="B71" s="240"/>
      <c r="C71" s="240"/>
      <c r="D71" s="240"/>
    </row>
    <row r="72" spans="1:4" ht="15.75" x14ac:dyDescent="0.25">
      <c r="A72" s="109" t="s">
        <v>518</v>
      </c>
      <c r="B72" s="109"/>
      <c r="C72" s="240"/>
      <c r="D72" s="240"/>
    </row>
    <row r="73" spans="1:4" ht="15.75" x14ac:dyDescent="0.25">
      <c r="A73" s="240" t="s">
        <v>57</v>
      </c>
      <c r="B73" s="240"/>
      <c r="C73" s="240"/>
      <c r="D73" s="240"/>
    </row>
    <row r="74" spans="1:4" ht="15.75" x14ac:dyDescent="0.25">
      <c r="A74" s="240" t="s">
        <v>519</v>
      </c>
      <c r="B74" s="240"/>
    </row>
  </sheetData>
  <mergeCells count="22">
    <mergeCell ref="A74:B74"/>
    <mergeCell ref="A73:B73"/>
    <mergeCell ref="C73:D73"/>
    <mergeCell ref="A59:B59"/>
    <mergeCell ref="A69:B69"/>
    <mergeCell ref="C69:D69"/>
    <mergeCell ref="A71:B71"/>
    <mergeCell ref="C71:D71"/>
    <mergeCell ref="C72:D72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sqref="A1:E76"/>
    </sheetView>
  </sheetViews>
  <sheetFormatPr defaultRowHeight="15" x14ac:dyDescent="0.25"/>
  <cols>
    <col min="1" max="1" width="37.42578125" customWidth="1"/>
    <col min="2" max="2" width="14.140625" customWidth="1"/>
    <col min="3" max="3" width="14.42578125" customWidth="1"/>
    <col min="4" max="4" width="13.140625" customWidth="1"/>
    <col min="5" max="5" width="13.57031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0.7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135</v>
      </c>
      <c r="B3" s="276"/>
      <c r="C3" s="251" t="s">
        <v>259</v>
      </c>
      <c r="D3" s="252"/>
      <c r="E3" s="253"/>
    </row>
    <row r="4" spans="1:5" ht="15.75" x14ac:dyDescent="0.25">
      <c r="A4" s="277" t="s">
        <v>66</v>
      </c>
      <c r="B4" s="277"/>
      <c r="C4" s="251" t="s">
        <v>535</v>
      </c>
      <c r="D4" s="252"/>
      <c r="E4" s="253"/>
    </row>
    <row r="5" spans="1:5" ht="15.75" x14ac:dyDescent="0.25">
      <c r="A5" s="250" t="s">
        <v>565</v>
      </c>
      <c r="B5" s="250"/>
      <c r="C5" s="251" t="s">
        <v>526</v>
      </c>
      <c r="D5" s="252"/>
      <c r="E5" s="253"/>
    </row>
    <row r="6" spans="1:5" x14ac:dyDescent="0.25">
      <c r="A6" s="274" t="s">
        <v>577</v>
      </c>
      <c r="B6" s="281"/>
      <c r="C6" s="266" t="s">
        <v>394</v>
      </c>
      <c r="D6" s="267"/>
      <c r="E6" s="268"/>
    </row>
    <row r="7" spans="1:5" x14ac:dyDescent="0.25">
      <c r="A7" s="256" t="s">
        <v>393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v>3705.7100000000005</v>
      </c>
      <c r="E12" s="18">
        <f>C12*D12</f>
        <v>2964.5680000000007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v>3700</v>
      </c>
      <c r="E13" s="18">
        <f>C13*D13</f>
        <v>5550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14042.543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112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113</v>
      </c>
      <c r="B17" s="118" t="s">
        <v>112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114</v>
      </c>
      <c r="B18" s="118" t="s">
        <v>112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115</v>
      </c>
      <c r="B19" s="118" t="s">
        <v>112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116</v>
      </c>
      <c r="B20" s="118" t="s">
        <v>112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117</v>
      </c>
      <c r="B21" s="118" t="s">
        <v>112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112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v>3132.55</v>
      </c>
      <c r="E25" s="42">
        <f>C25*D25</f>
        <v>2506.0400000000004</v>
      </c>
    </row>
    <row r="26" spans="1:5" x14ac:dyDescent="0.25">
      <c r="A26" s="118" t="s">
        <v>118</v>
      </c>
      <c r="B26" s="117" t="s">
        <v>92</v>
      </c>
      <c r="C26" s="40">
        <v>4</v>
      </c>
      <c r="D26" s="41">
        <v>21.925000000000001</v>
      </c>
      <c r="E26" s="42">
        <f t="shared" ref="E26:E37" si="1">C26*D26</f>
        <v>87.7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v>353.33599999999996</v>
      </c>
      <c r="E27" s="42">
        <f t="shared" si="1"/>
        <v>1060.0079999999998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v>152.44999999999999</v>
      </c>
      <c r="E28" s="42">
        <f t="shared" si="1"/>
        <v>228.67499999999998</v>
      </c>
    </row>
    <row r="29" spans="1:5" x14ac:dyDescent="0.25">
      <c r="A29" s="118" t="s">
        <v>119</v>
      </c>
      <c r="B29" s="117" t="s">
        <v>92</v>
      </c>
      <c r="C29" s="40">
        <v>1</v>
      </c>
      <c r="D29" s="41">
        <v>55</v>
      </c>
      <c r="E29" s="42">
        <f t="shared" si="1"/>
        <v>55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v>21.925000000000001</v>
      </c>
      <c r="E30" s="42">
        <f t="shared" si="1"/>
        <v>131.55000000000001</v>
      </c>
    </row>
    <row r="31" spans="1:5" x14ac:dyDescent="0.25">
      <c r="A31" s="118" t="s">
        <v>120</v>
      </c>
      <c r="B31" s="117" t="s">
        <v>79</v>
      </c>
      <c r="C31" s="40">
        <v>10</v>
      </c>
      <c r="D31" s="41">
        <v>31.04</v>
      </c>
      <c r="E31" s="42">
        <f t="shared" si="1"/>
        <v>310.39999999999998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v>27.5</v>
      </c>
      <c r="E32" s="42">
        <f t="shared" si="1"/>
        <v>165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v>164.8</v>
      </c>
      <c r="E33" s="42">
        <f t="shared" si="1"/>
        <v>1318.4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v>73.674999999999997</v>
      </c>
      <c r="E34" s="42">
        <f t="shared" si="1"/>
        <v>110.51249999999999</v>
      </c>
    </row>
    <row r="35" spans="1:5" x14ac:dyDescent="0.25">
      <c r="A35" s="118" t="s">
        <v>121</v>
      </c>
      <c r="B35" s="117" t="s">
        <v>79</v>
      </c>
      <c r="C35" s="40">
        <v>4.5</v>
      </c>
      <c r="D35" s="41">
        <v>73.183333333333337</v>
      </c>
      <c r="E35" s="42">
        <f t="shared" si="1"/>
        <v>329.32500000000005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v>89</v>
      </c>
      <c r="E36" s="42">
        <f t="shared" si="1"/>
        <v>71.2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v>46.65</v>
      </c>
      <c r="E37" s="42">
        <f t="shared" si="1"/>
        <v>93.3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6467.1105000000007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123</v>
      </c>
      <c r="B40" s="118" t="s">
        <v>112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124</v>
      </c>
      <c r="B41" s="118" t="s">
        <v>112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125</v>
      </c>
      <c r="B42" s="118" t="s">
        <v>112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122</v>
      </c>
      <c r="C43" s="40">
        <v>1</v>
      </c>
      <c r="D43" s="41">
        <v>1950</v>
      </c>
      <c r="E43" s="42">
        <f t="shared" ref="E43" si="2">C43*D43</f>
        <v>1950</v>
      </c>
    </row>
    <row r="44" spans="1:5" x14ac:dyDescent="0.25">
      <c r="A44" s="118" t="s">
        <v>126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127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102</v>
      </c>
      <c r="B46" s="3"/>
      <c r="C46" s="4"/>
      <c r="D46" s="4"/>
      <c r="E46" s="4">
        <f>SUM(E40:E45)</f>
        <v>9780</v>
      </c>
    </row>
    <row r="47" spans="1:5" x14ac:dyDescent="0.25">
      <c r="A47" s="15" t="s">
        <v>128</v>
      </c>
      <c r="B47" s="15"/>
      <c r="C47" s="25"/>
      <c r="D47" s="25"/>
      <c r="E47" s="25"/>
    </row>
    <row r="48" spans="1:5" x14ac:dyDescent="0.25">
      <c r="A48" s="118" t="s">
        <v>129</v>
      </c>
      <c r="B48" s="118" t="s">
        <v>130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127</v>
      </c>
      <c r="B49" s="118" t="s">
        <v>130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131</v>
      </c>
      <c r="B50" s="118" t="s">
        <v>130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132</v>
      </c>
      <c r="B51" s="118" t="s">
        <v>130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110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133</v>
      </c>
      <c r="B53" s="15"/>
      <c r="C53" s="25"/>
      <c r="D53" s="25"/>
      <c r="E53" s="28"/>
    </row>
    <row r="54" spans="1:5" x14ac:dyDescent="0.25">
      <c r="A54" s="118" t="s">
        <v>108</v>
      </c>
      <c r="B54" s="118" t="s">
        <v>50</v>
      </c>
      <c r="C54" s="134">
        <v>1</v>
      </c>
      <c r="D54" s="43">
        <v>2050</v>
      </c>
      <c r="E54" s="44">
        <f>C54*D54</f>
        <v>2050</v>
      </c>
    </row>
    <row r="55" spans="1:5" x14ac:dyDescent="0.25">
      <c r="A55" s="3" t="s">
        <v>134</v>
      </c>
      <c r="B55" s="31"/>
      <c r="C55" s="32"/>
      <c r="D55" s="32"/>
      <c r="E55" s="4">
        <f>E54</f>
        <v>2050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50189.6535</v>
      </c>
    </row>
    <row r="59" spans="1:5" x14ac:dyDescent="0.25">
      <c r="A59" s="260" t="s">
        <v>53</v>
      </c>
      <c r="B59" s="261"/>
    </row>
    <row r="60" spans="1:5" x14ac:dyDescent="0.25">
      <c r="A60" s="15" t="str">
        <f>A10</f>
        <v>1-Preparo de solo/Plantio</v>
      </c>
      <c r="B60" s="25">
        <f>E14</f>
        <v>14042.543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6467.1105000000007</v>
      </c>
    </row>
    <row r="63" spans="1:5" x14ac:dyDescent="0.25">
      <c r="A63" s="22" t="str">
        <f>A39</f>
        <v>4-Serviços</v>
      </c>
      <c r="B63" s="25">
        <f>E46</f>
        <v>9780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2050</v>
      </c>
    </row>
    <row r="66" spans="1:4" x14ac:dyDescent="0.25">
      <c r="A66" s="11" t="s">
        <v>65</v>
      </c>
      <c r="B66" s="38">
        <f>SUM(B60:B65)</f>
        <v>50189.6535</v>
      </c>
    </row>
    <row r="69" spans="1:4" x14ac:dyDescent="0.25">
      <c r="A69" s="262" t="s">
        <v>567</v>
      </c>
      <c r="B69" s="262"/>
      <c r="C69" s="262"/>
      <c r="D69" s="262"/>
    </row>
    <row r="70" spans="1:4" x14ac:dyDescent="0.25">
      <c r="A70" t="s">
        <v>54</v>
      </c>
    </row>
    <row r="71" spans="1:4" ht="15.75" x14ac:dyDescent="0.25">
      <c r="A71" s="240" t="s">
        <v>55</v>
      </c>
      <c r="B71" s="240"/>
      <c r="C71" s="240"/>
      <c r="D71" s="240"/>
    </row>
    <row r="72" spans="1:4" ht="15.75" x14ac:dyDescent="0.25">
      <c r="A72" s="109" t="s">
        <v>518</v>
      </c>
      <c r="B72" s="109"/>
      <c r="C72" s="240"/>
      <c r="D72" s="240"/>
    </row>
    <row r="73" spans="1:4" ht="15.75" x14ac:dyDescent="0.25">
      <c r="A73" s="240" t="s">
        <v>57</v>
      </c>
      <c r="B73" s="240"/>
      <c r="C73" s="240"/>
      <c r="D73" s="240"/>
    </row>
    <row r="74" spans="1:4" ht="15.75" x14ac:dyDescent="0.25">
      <c r="A74" s="240" t="s">
        <v>519</v>
      </c>
      <c r="B74" s="240"/>
    </row>
  </sheetData>
  <mergeCells count="22">
    <mergeCell ref="A9:E9"/>
    <mergeCell ref="A59:B59"/>
    <mergeCell ref="A69:B69"/>
    <mergeCell ref="C69:D69"/>
    <mergeCell ref="A71:B71"/>
    <mergeCell ref="C71:D71"/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C72:D72"/>
    <mergeCell ref="A73:B73"/>
    <mergeCell ref="C73:D73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workbookViewId="0">
      <selection sqref="A1:E61"/>
    </sheetView>
  </sheetViews>
  <sheetFormatPr defaultRowHeight="15" x14ac:dyDescent="0.25"/>
  <cols>
    <col min="1" max="1" width="32.42578125" customWidth="1"/>
    <col min="2" max="2" width="13.85546875" customWidth="1"/>
    <col min="3" max="3" width="14.5703125" bestFit="1" customWidth="1"/>
    <col min="4" max="4" width="14.5703125" customWidth="1"/>
    <col min="5" max="5" width="16.57031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6.2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136</v>
      </c>
      <c r="B3" s="276"/>
      <c r="C3" s="251" t="s">
        <v>260</v>
      </c>
      <c r="D3" s="252"/>
      <c r="E3" s="253"/>
    </row>
    <row r="4" spans="1:5" ht="15.75" x14ac:dyDescent="0.25">
      <c r="A4" s="277" t="s">
        <v>3</v>
      </c>
      <c r="B4" s="277"/>
      <c r="C4" s="251" t="s">
        <v>504</v>
      </c>
      <c r="D4" s="252"/>
      <c r="E4" s="253"/>
    </row>
    <row r="5" spans="1:5" ht="15.75" x14ac:dyDescent="0.25">
      <c r="A5" s="250" t="s">
        <v>565</v>
      </c>
      <c r="B5" s="250"/>
      <c r="C5" s="251" t="s">
        <v>261</v>
      </c>
      <c r="D5" s="252"/>
      <c r="E5" s="253"/>
    </row>
    <row r="6" spans="1:5" ht="15.75" x14ac:dyDescent="0.25">
      <c r="A6" s="282" t="s">
        <v>578</v>
      </c>
      <c r="B6" s="283"/>
      <c r="C6" s="251" t="s">
        <v>262</v>
      </c>
      <c r="D6" s="252"/>
      <c r="E6" s="253"/>
    </row>
    <row r="7" spans="1:5" x14ac:dyDescent="0.25">
      <c r="A7" s="256" t="s">
        <v>377</v>
      </c>
      <c r="B7" s="257"/>
      <c r="C7" s="257"/>
      <c r="D7" s="257"/>
      <c r="E7" s="258"/>
    </row>
    <row r="8" spans="1:5" x14ac:dyDescent="0.25">
      <c r="A8" s="284" t="s">
        <v>263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379</v>
      </c>
      <c r="E11" s="18">
        <f>C11*D11</f>
        <v>379</v>
      </c>
    </row>
    <row r="12" spans="1:5" x14ac:dyDescent="0.25">
      <c r="A12" s="16" t="s">
        <v>75</v>
      </c>
      <c r="B12" s="45" t="s">
        <v>14</v>
      </c>
      <c r="C12" s="16">
        <v>0.3</v>
      </c>
      <c r="D12" s="18">
        <v>2934.5450000000001</v>
      </c>
      <c r="E12" s="18">
        <f>C12*D12</f>
        <v>880.36350000000004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782.06666666666661</v>
      </c>
      <c r="E13" s="18">
        <f>C13*D13</f>
        <v>782.06666666666661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2041.4301666666665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26.15</v>
      </c>
      <c r="E16" s="36">
        <f>C16*D16</f>
        <v>52.3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25.95</v>
      </c>
      <c r="E17" s="36">
        <f t="shared" ref="E17:E29" si="0">C17*D17</f>
        <v>46.71</v>
      </c>
    </row>
    <row r="18" spans="1:5" x14ac:dyDescent="0.25">
      <c r="A18" s="34" t="s">
        <v>31</v>
      </c>
      <c r="B18" s="45" t="s">
        <v>79</v>
      </c>
      <c r="C18" s="35">
        <v>0.08</v>
      </c>
      <c r="D18" s="46">
        <v>175.95166666666668</v>
      </c>
      <c r="E18" s="36">
        <f t="shared" si="0"/>
        <v>14.076133333333335</v>
      </c>
    </row>
    <row r="19" spans="1:5" x14ac:dyDescent="0.25">
      <c r="A19" s="16" t="s">
        <v>21</v>
      </c>
      <c r="B19" s="45" t="s">
        <v>92</v>
      </c>
      <c r="C19" s="35">
        <v>1</v>
      </c>
      <c r="D19" s="46">
        <v>28</v>
      </c>
      <c r="E19" s="36">
        <f t="shared" si="0"/>
        <v>28</v>
      </c>
    </row>
    <row r="20" spans="1:5" x14ac:dyDescent="0.25">
      <c r="A20" s="16" t="s">
        <v>23</v>
      </c>
      <c r="B20" s="45" t="s">
        <v>92</v>
      </c>
      <c r="C20" s="35">
        <v>1</v>
      </c>
      <c r="D20" s="46">
        <v>22.35</v>
      </c>
      <c r="E20" s="36">
        <f t="shared" si="0"/>
        <v>22.35</v>
      </c>
    </row>
    <row r="21" spans="1:5" x14ac:dyDescent="0.25">
      <c r="A21" s="16" t="s">
        <v>142</v>
      </c>
      <c r="B21" s="45" t="s">
        <v>92</v>
      </c>
      <c r="C21" s="35">
        <v>0.1</v>
      </c>
      <c r="D21" s="46">
        <v>19.399999999999999</v>
      </c>
      <c r="E21" s="36">
        <f t="shared" si="0"/>
        <v>1.94</v>
      </c>
    </row>
    <row r="22" spans="1:5" x14ac:dyDescent="0.25">
      <c r="A22" s="16" t="s">
        <v>24</v>
      </c>
      <c r="B22" s="45" t="s">
        <v>92</v>
      </c>
      <c r="C22" s="35">
        <v>0.15</v>
      </c>
      <c r="D22" s="46">
        <v>140</v>
      </c>
      <c r="E22" s="36">
        <f t="shared" si="0"/>
        <v>21</v>
      </c>
    </row>
    <row r="23" spans="1:5" x14ac:dyDescent="0.25">
      <c r="A23" s="16" t="s">
        <v>32</v>
      </c>
      <c r="B23" s="45" t="s">
        <v>92</v>
      </c>
      <c r="C23" s="35">
        <v>0.2</v>
      </c>
      <c r="D23" s="46">
        <v>147.25</v>
      </c>
      <c r="E23" s="36">
        <f t="shared" si="0"/>
        <v>29.450000000000003</v>
      </c>
    </row>
    <row r="24" spans="1:5" x14ac:dyDescent="0.25">
      <c r="A24" s="16" t="s">
        <v>33</v>
      </c>
      <c r="B24" s="45" t="s">
        <v>92</v>
      </c>
      <c r="C24" s="35">
        <v>1</v>
      </c>
      <c r="D24" s="46">
        <v>16.5</v>
      </c>
      <c r="E24" s="36">
        <f t="shared" si="0"/>
        <v>16.5</v>
      </c>
    </row>
    <row r="25" spans="1:5" x14ac:dyDescent="0.25">
      <c r="A25" s="16" t="s">
        <v>61</v>
      </c>
      <c r="B25" s="45" t="s">
        <v>92</v>
      </c>
      <c r="C25" s="35">
        <v>1.5</v>
      </c>
      <c r="D25" s="46">
        <v>25.466666666666669</v>
      </c>
      <c r="E25" s="36">
        <f t="shared" si="0"/>
        <v>38.200000000000003</v>
      </c>
    </row>
    <row r="26" spans="1:5" x14ac:dyDescent="0.25">
      <c r="A26" s="16" t="s">
        <v>20</v>
      </c>
      <c r="B26" s="45" t="s">
        <v>79</v>
      </c>
      <c r="C26" s="35">
        <v>0.6</v>
      </c>
      <c r="D26" s="46">
        <v>55.266666666666659</v>
      </c>
      <c r="E26" s="36">
        <f t="shared" si="0"/>
        <v>33.159999999999997</v>
      </c>
    </row>
    <row r="27" spans="1:5" x14ac:dyDescent="0.25">
      <c r="A27" s="16" t="s">
        <v>365</v>
      </c>
      <c r="B27" s="45" t="s">
        <v>92</v>
      </c>
      <c r="C27" s="35">
        <v>0.4</v>
      </c>
      <c r="D27" s="46">
        <v>106</v>
      </c>
      <c r="E27" s="36">
        <f t="shared" si="0"/>
        <v>42.400000000000006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v>2747.2550000000001</v>
      </c>
      <c r="E28" s="36">
        <f t="shared" si="0"/>
        <v>274.72550000000001</v>
      </c>
    </row>
    <row r="29" spans="1:5" x14ac:dyDescent="0.25">
      <c r="A29" s="16" t="s">
        <v>142</v>
      </c>
      <c r="B29" s="45" t="s">
        <v>92</v>
      </c>
      <c r="C29" s="35">
        <v>0.1</v>
      </c>
      <c r="D29" s="46">
        <v>19.399999999999999</v>
      </c>
      <c r="E29" s="36">
        <f t="shared" si="0"/>
        <v>1.94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622.7516333333333</v>
      </c>
    </row>
    <row r="31" spans="1:5" x14ac:dyDescent="0.25">
      <c r="A31" s="22" t="s">
        <v>143</v>
      </c>
      <c r="B31" s="22"/>
      <c r="C31" s="33"/>
      <c r="D31" s="22"/>
      <c r="E31" s="5"/>
    </row>
    <row r="32" spans="1:5" x14ac:dyDescent="0.25">
      <c r="A32" s="16" t="s">
        <v>144</v>
      </c>
      <c r="B32" s="45" t="s">
        <v>145</v>
      </c>
      <c r="C32" s="35">
        <v>2</v>
      </c>
      <c r="D32" s="41">
        <v>140</v>
      </c>
      <c r="E32" s="46">
        <f>C32*D32</f>
        <v>280</v>
      </c>
    </row>
    <row r="33" spans="1:5" x14ac:dyDescent="0.25">
      <c r="A33" s="34" t="s">
        <v>146</v>
      </c>
      <c r="B33" s="45" t="s">
        <v>145</v>
      </c>
      <c r="C33" s="35">
        <v>2</v>
      </c>
      <c r="D33" s="41">
        <v>140</v>
      </c>
      <c r="E33" s="46">
        <f t="shared" ref="E33:E37" si="1">C33*D33</f>
        <v>280</v>
      </c>
    </row>
    <row r="34" spans="1:5" x14ac:dyDescent="0.25">
      <c r="A34" s="34" t="s">
        <v>147</v>
      </c>
      <c r="B34" s="45" t="s">
        <v>145</v>
      </c>
      <c r="C34" s="35">
        <v>2</v>
      </c>
      <c r="D34" s="41">
        <v>140</v>
      </c>
      <c r="E34" s="46">
        <f t="shared" si="1"/>
        <v>280</v>
      </c>
    </row>
    <row r="35" spans="1:5" x14ac:dyDescent="0.25">
      <c r="A35" s="34" t="s">
        <v>148</v>
      </c>
      <c r="B35" s="45" t="s">
        <v>145</v>
      </c>
      <c r="C35" s="35">
        <v>2</v>
      </c>
      <c r="D35" s="41">
        <v>140</v>
      </c>
      <c r="E35" s="46">
        <f t="shared" si="1"/>
        <v>280</v>
      </c>
    </row>
    <row r="36" spans="1:5" x14ac:dyDescent="0.25">
      <c r="A36" s="34" t="s">
        <v>149</v>
      </c>
      <c r="B36" s="45" t="s">
        <v>145</v>
      </c>
      <c r="C36" s="35">
        <v>2</v>
      </c>
      <c r="D36" s="41">
        <v>140</v>
      </c>
      <c r="E36" s="46">
        <f t="shared" si="1"/>
        <v>280</v>
      </c>
    </row>
    <row r="37" spans="1:5" x14ac:dyDescent="0.25">
      <c r="A37" s="34" t="s">
        <v>150</v>
      </c>
      <c r="B37" s="45" t="s">
        <v>145</v>
      </c>
      <c r="C37" s="35">
        <v>1</v>
      </c>
      <c r="D37" s="41">
        <v>140</v>
      </c>
      <c r="E37" s="46">
        <f t="shared" si="1"/>
        <v>140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1540</v>
      </c>
    </row>
    <row r="39" spans="1:5" x14ac:dyDescent="0.25">
      <c r="A39" s="22" t="s">
        <v>151</v>
      </c>
      <c r="B39" s="48"/>
      <c r="C39" s="49"/>
      <c r="D39" s="33"/>
      <c r="E39" s="5"/>
    </row>
    <row r="40" spans="1:5" x14ac:dyDescent="0.25">
      <c r="A40" s="34" t="s">
        <v>108</v>
      </c>
      <c r="B40" s="45" t="s">
        <v>105</v>
      </c>
      <c r="C40" s="35">
        <v>1</v>
      </c>
      <c r="D40" s="36">
        <v>350</v>
      </c>
      <c r="E40" s="36">
        <f>C40*D40</f>
        <v>350</v>
      </c>
    </row>
    <row r="41" spans="1:5" x14ac:dyDescent="0.25">
      <c r="A41" s="34" t="s">
        <v>152</v>
      </c>
      <c r="B41" s="45" t="s">
        <v>153</v>
      </c>
      <c r="C41" s="35">
        <v>2</v>
      </c>
      <c r="D41" s="36">
        <v>280</v>
      </c>
      <c r="E41" s="36">
        <f>C41*D41</f>
        <v>560</v>
      </c>
    </row>
    <row r="42" spans="1:5" x14ac:dyDescent="0.25">
      <c r="A42" s="50" t="s">
        <v>102</v>
      </c>
      <c r="B42" s="51"/>
      <c r="C42" s="52"/>
      <c r="D42" s="53"/>
      <c r="E42" s="54">
        <f>SUM(E40:E41)</f>
        <v>910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5114.1818000000003</v>
      </c>
    </row>
    <row r="46" spans="1:5" x14ac:dyDescent="0.25">
      <c r="A46" s="260" t="s">
        <v>53</v>
      </c>
      <c r="B46" s="261"/>
    </row>
    <row r="47" spans="1:5" x14ac:dyDescent="0.25">
      <c r="A47" s="15" t="str">
        <f>A10</f>
        <v>1-Insumos</v>
      </c>
      <c r="B47" s="25">
        <f>E14</f>
        <v>2041.4301666666665</v>
      </c>
    </row>
    <row r="48" spans="1:5" x14ac:dyDescent="0.25">
      <c r="A48" s="22" t="str">
        <f>A15</f>
        <v>2-Tratos Culturais</v>
      </c>
      <c r="B48" s="25">
        <f>E30</f>
        <v>622.7516333333333</v>
      </c>
    </row>
    <row r="49" spans="1:4" x14ac:dyDescent="0.25">
      <c r="A49" s="22" t="str">
        <f>A31</f>
        <v>3-Serviços</v>
      </c>
      <c r="B49" s="25">
        <f>E38</f>
        <v>1540</v>
      </c>
    </row>
    <row r="50" spans="1:4" x14ac:dyDescent="0.25">
      <c r="A50" s="22" t="str">
        <f>A39</f>
        <v>4-Outros custos</v>
      </c>
      <c r="B50" s="25">
        <f>E42</f>
        <v>910</v>
      </c>
    </row>
    <row r="51" spans="1:4" x14ac:dyDescent="0.25">
      <c r="A51" s="11" t="s">
        <v>65</v>
      </c>
      <c r="B51" s="38">
        <f>SUM(B47:B50)</f>
        <v>5114.1818000000003</v>
      </c>
    </row>
    <row r="54" spans="1:4" x14ac:dyDescent="0.25">
      <c r="A54" s="262" t="s">
        <v>567</v>
      </c>
      <c r="B54" s="262"/>
      <c r="C54" s="262"/>
      <c r="D54" s="262"/>
    </row>
    <row r="55" spans="1:4" x14ac:dyDescent="0.25">
      <c r="A55" t="s">
        <v>54</v>
      </c>
    </row>
    <row r="56" spans="1:4" ht="15.75" x14ac:dyDescent="0.25">
      <c r="A56" s="240" t="s">
        <v>55</v>
      </c>
      <c r="B56" s="240"/>
      <c r="C56" s="240"/>
      <c r="D56" s="240"/>
    </row>
    <row r="57" spans="1:4" ht="15.75" x14ac:dyDescent="0.25">
      <c r="A57" s="109" t="s">
        <v>518</v>
      </c>
      <c r="B57" s="109"/>
      <c r="C57" s="240"/>
      <c r="D57" s="240"/>
    </row>
    <row r="58" spans="1:4" ht="15.75" x14ac:dyDescent="0.25">
      <c r="A58" s="240" t="s">
        <v>57</v>
      </c>
      <c r="B58" s="240"/>
      <c r="C58" s="240"/>
      <c r="D58" s="240"/>
    </row>
    <row r="59" spans="1:4" ht="15.75" x14ac:dyDescent="0.25">
      <c r="A59" s="240" t="s">
        <v>519</v>
      </c>
      <c r="B59" s="240"/>
    </row>
  </sheetData>
  <mergeCells count="22">
    <mergeCell ref="C58:D58"/>
    <mergeCell ref="A54:B54"/>
    <mergeCell ref="C54:D54"/>
    <mergeCell ref="A56:B56"/>
    <mergeCell ref="C56:D56"/>
    <mergeCell ref="C57:D57"/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workbookViewId="0">
      <selection sqref="A1:E64"/>
    </sheetView>
  </sheetViews>
  <sheetFormatPr defaultRowHeight="15" x14ac:dyDescent="0.25"/>
  <cols>
    <col min="1" max="1" width="33.85546875" customWidth="1"/>
    <col min="2" max="2" width="16.570312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7.7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136</v>
      </c>
      <c r="B3" s="276"/>
      <c r="C3" s="251" t="s">
        <v>264</v>
      </c>
      <c r="D3" s="252"/>
      <c r="E3" s="253"/>
    </row>
    <row r="4" spans="1:5" ht="15.75" x14ac:dyDescent="0.25">
      <c r="A4" s="277" t="s">
        <v>59</v>
      </c>
      <c r="B4" s="277"/>
      <c r="C4" s="251" t="s">
        <v>505</v>
      </c>
      <c r="D4" s="252"/>
      <c r="E4" s="253"/>
    </row>
    <row r="5" spans="1:5" ht="15.75" x14ac:dyDescent="0.25">
      <c r="A5" s="250" t="s">
        <v>565</v>
      </c>
      <c r="B5" s="250"/>
      <c r="C5" s="251" t="s">
        <v>261</v>
      </c>
      <c r="D5" s="252"/>
      <c r="E5" s="253"/>
    </row>
    <row r="6" spans="1:5" ht="15.75" x14ac:dyDescent="0.25">
      <c r="A6" s="282" t="s">
        <v>578</v>
      </c>
      <c r="B6" s="283"/>
      <c r="C6" s="251" t="s">
        <v>262</v>
      </c>
      <c r="D6" s="252"/>
      <c r="E6" s="253"/>
    </row>
    <row r="7" spans="1:5" x14ac:dyDescent="0.25">
      <c r="A7" s="256" t="s">
        <v>507</v>
      </c>
      <c r="B7" s="257"/>
      <c r="C7" s="257"/>
      <c r="D7" s="257"/>
      <c r="E7" s="258"/>
    </row>
    <row r="8" spans="1:5" x14ac:dyDescent="0.25">
      <c r="A8" s="284" t="s">
        <v>263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379</v>
      </c>
      <c r="E11" s="18">
        <f t="shared" ref="E11:E12" si="0">C11*D11</f>
        <v>379</v>
      </c>
    </row>
    <row r="12" spans="1:5" x14ac:dyDescent="0.25">
      <c r="A12" s="16" t="s">
        <v>75</v>
      </c>
      <c r="B12" s="45" t="s">
        <v>14</v>
      </c>
      <c r="C12" s="16">
        <v>0.35</v>
      </c>
      <c r="D12" s="18">
        <v>2934.5450000000001</v>
      </c>
      <c r="E12" s="18">
        <f t="shared" si="0"/>
        <v>1027.0907500000001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1071.4749999999999</v>
      </c>
      <c r="E13" s="18">
        <f>C13*D13</f>
        <v>1071.4749999999999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2477.5657499999998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26.15</v>
      </c>
      <c r="E16" s="36">
        <f>C16*D16</f>
        <v>52.3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25.95</v>
      </c>
      <c r="E17" s="36">
        <f t="shared" ref="E17:E33" si="1">C17*D17</f>
        <v>46.71</v>
      </c>
    </row>
    <row r="18" spans="1:5" x14ac:dyDescent="0.25">
      <c r="A18" s="16" t="s">
        <v>30</v>
      </c>
      <c r="B18" s="45" t="s">
        <v>92</v>
      </c>
      <c r="C18" s="35">
        <v>2</v>
      </c>
      <c r="D18" s="46">
        <v>63.5</v>
      </c>
      <c r="E18" s="36">
        <f t="shared" si="1"/>
        <v>127</v>
      </c>
    </row>
    <row r="19" spans="1:5" x14ac:dyDescent="0.25">
      <c r="A19" s="34" t="s">
        <v>31</v>
      </c>
      <c r="B19" s="45" t="s">
        <v>79</v>
      </c>
      <c r="C19" s="35">
        <v>0.08</v>
      </c>
      <c r="D19" s="46">
        <v>175.95166666666668</v>
      </c>
      <c r="E19" s="36">
        <f t="shared" si="1"/>
        <v>14.076133333333335</v>
      </c>
    </row>
    <row r="20" spans="1:5" x14ac:dyDescent="0.25">
      <c r="A20" s="16" t="s">
        <v>21</v>
      </c>
      <c r="B20" s="45" t="s">
        <v>92</v>
      </c>
      <c r="C20" s="35">
        <v>1</v>
      </c>
      <c r="D20" s="46">
        <v>28</v>
      </c>
      <c r="E20" s="36">
        <f t="shared" si="1"/>
        <v>28</v>
      </c>
    </row>
    <row r="21" spans="1:5" x14ac:dyDescent="0.25">
      <c r="A21" s="16" t="s">
        <v>22</v>
      </c>
      <c r="B21" s="45" t="s">
        <v>92</v>
      </c>
      <c r="C21" s="35">
        <v>0.2</v>
      </c>
      <c r="D21" s="46">
        <v>136</v>
      </c>
      <c r="E21" s="36">
        <f t="shared" si="1"/>
        <v>27.200000000000003</v>
      </c>
    </row>
    <row r="22" spans="1:5" x14ac:dyDescent="0.25">
      <c r="A22" s="16" t="s">
        <v>23</v>
      </c>
      <c r="B22" s="45" t="s">
        <v>92</v>
      </c>
      <c r="C22" s="35">
        <v>1</v>
      </c>
      <c r="D22" s="46">
        <v>22.35</v>
      </c>
      <c r="E22" s="36">
        <f t="shared" si="1"/>
        <v>22.35</v>
      </c>
    </row>
    <row r="23" spans="1:5" x14ac:dyDescent="0.25">
      <c r="A23" s="16" t="s">
        <v>142</v>
      </c>
      <c r="B23" s="45" t="s">
        <v>92</v>
      </c>
      <c r="C23" s="35">
        <v>0.1</v>
      </c>
      <c r="D23" s="46">
        <v>19.399999999999999</v>
      </c>
      <c r="E23" s="36">
        <f t="shared" si="1"/>
        <v>1.94</v>
      </c>
    </row>
    <row r="24" spans="1:5" x14ac:dyDescent="0.25">
      <c r="A24" s="16" t="s">
        <v>24</v>
      </c>
      <c r="B24" s="45" t="s">
        <v>92</v>
      </c>
      <c r="C24" s="35">
        <v>0.15</v>
      </c>
      <c r="D24" s="46">
        <v>140</v>
      </c>
      <c r="E24" s="36">
        <f t="shared" si="1"/>
        <v>21</v>
      </c>
    </row>
    <row r="25" spans="1:5" x14ac:dyDescent="0.25">
      <c r="A25" s="16" t="s">
        <v>25</v>
      </c>
      <c r="B25" s="45" t="s">
        <v>92</v>
      </c>
      <c r="C25" s="35">
        <v>0.4</v>
      </c>
      <c r="D25" s="46">
        <v>272</v>
      </c>
      <c r="E25" s="36">
        <f t="shared" si="1"/>
        <v>108.80000000000001</v>
      </c>
    </row>
    <row r="26" spans="1:5" x14ac:dyDescent="0.25">
      <c r="A26" s="16" t="s">
        <v>32</v>
      </c>
      <c r="B26" s="45" t="s">
        <v>92</v>
      </c>
      <c r="C26" s="35">
        <v>0.2</v>
      </c>
      <c r="D26" s="46">
        <v>147.25</v>
      </c>
      <c r="E26" s="36">
        <f t="shared" si="1"/>
        <v>29.450000000000003</v>
      </c>
    </row>
    <row r="27" spans="1:5" x14ac:dyDescent="0.25">
      <c r="A27" s="16" t="s">
        <v>33</v>
      </c>
      <c r="B27" s="45" t="s">
        <v>92</v>
      </c>
      <c r="C27" s="35">
        <v>1</v>
      </c>
      <c r="D27" s="46">
        <v>16.5</v>
      </c>
      <c r="E27" s="36">
        <f t="shared" si="1"/>
        <v>16.5</v>
      </c>
    </row>
    <row r="28" spans="1:5" x14ac:dyDescent="0.25">
      <c r="A28" s="16" t="s">
        <v>61</v>
      </c>
      <c r="B28" s="45" t="s">
        <v>92</v>
      </c>
      <c r="C28" s="35">
        <v>1.5</v>
      </c>
      <c r="D28" s="46">
        <v>25.466666666666669</v>
      </c>
      <c r="E28" s="36">
        <f t="shared" si="1"/>
        <v>38.200000000000003</v>
      </c>
    </row>
    <row r="29" spans="1:5" x14ac:dyDescent="0.25">
      <c r="A29" s="16" t="s">
        <v>20</v>
      </c>
      <c r="B29" s="45" t="s">
        <v>79</v>
      </c>
      <c r="C29" s="35">
        <v>0.6</v>
      </c>
      <c r="D29" s="46">
        <v>55.266666666666659</v>
      </c>
      <c r="E29" s="36">
        <f t="shared" si="1"/>
        <v>33.159999999999997</v>
      </c>
    </row>
    <row r="30" spans="1:5" x14ac:dyDescent="0.25">
      <c r="A30" s="16" t="s">
        <v>365</v>
      </c>
      <c r="B30" s="45" t="s">
        <v>92</v>
      </c>
      <c r="C30" s="35">
        <v>0.4</v>
      </c>
      <c r="D30" s="46">
        <v>106</v>
      </c>
      <c r="E30" s="36">
        <f t="shared" si="1"/>
        <v>42.400000000000006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v>2747.2550000000001</v>
      </c>
      <c r="E31" s="36">
        <f t="shared" si="1"/>
        <v>412.08825000000002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v>3300</v>
      </c>
      <c r="E32" s="36">
        <f t="shared" si="1"/>
        <v>660</v>
      </c>
    </row>
    <row r="33" spans="1:5" x14ac:dyDescent="0.25">
      <c r="A33" s="16" t="s">
        <v>142</v>
      </c>
      <c r="B33" s="45" t="s">
        <v>92</v>
      </c>
      <c r="C33" s="35">
        <v>0.1</v>
      </c>
      <c r="D33" s="46">
        <v>19.399999999999999</v>
      </c>
      <c r="E33" s="36">
        <f t="shared" si="1"/>
        <v>1.94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1683.1143833333335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144</v>
      </c>
      <c r="B36" s="45" t="s">
        <v>145</v>
      </c>
      <c r="C36" s="35">
        <v>2</v>
      </c>
      <c r="D36" s="41">
        <v>140</v>
      </c>
      <c r="E36" s="46">
        <f>C36*D36</f>
        <v>280</v>
      </c>
    </row>
    <row r="37" spans="1:5" x14ac:dyDescent="0.25">
      <c r="A37" s="34" t="s">
        <v>146</v>
      </c>
      <c r="B37" s="45" t="s">
        <v>145</v>
      </c>
      <c r="C37" s="35">
        <v>2</v>
      </c>
      <c r="D37" s="41">
        <v>140</v>
      </c>
      <c r="E37" s="46">
        <f t="shared" ref="E37:E41" si="2">C37*D37</f>
        <v>280</v>
      </c>
    </row>
    <row r="38" spans="1:5" x14ac:dyDescent="0.25">
      <c r="A38" s="34" t="s">
        <v>147</v>
      </c>
      <c r="B38" s="45" t="s">
        <v>145</v>
      </c>
      <c r="C38" s="35">
        <v>2</v>
      </c>
      <c r="D38" s="41">
        <v>140</v>
      </c>
      <c r="E38" s="46">
        <f t="shared" si="2"/>
        <v>280</v>
      </c>
    </row>
    <row r="39" spans="1:5" x14ac:dyDescent="0.25">
      <c r="A39" s="34" t="s">
        <v>148</v>
      </c>
      <c r="B39" s="45" t="s">
        <v>145</v>
      </c>
      <c r="C39" s="35">
        <v>2</v>
      </c>
      <c r="D39" s="41">
        <v>140</v>
      </c>
      <c r="E39" s="46">
        <f t="shared" si="2"/>
        <v>280</v>
      </c>
    </row>
    <row r="40" spans="1:5" x14ac:dyDescent="0.25">
      <c r="A40" s="34" t="s">
        <v>149</v>
      </c>
      <c r="B40" s="45" t="s">
        <v>145</v>
      </c>
      <c r="C40" s="35">
        <v>2</v>
      </c>
      <c r="D40" s="41">
        <v>140</v>
      </c>
      <c r="E40" s="46">
        <f t="shared" si="2"/>
        <v>280</v>
      </c>
    </row>
    <row r="41" spans="1:5" x14ac:dyDescent="0.25">
      <c r="A41" s="34" t="s">
        <v>150</v>
      </c>
      <c r="B41" s="45" t="s">
        <v>145</v>
      </c>
      <c r="C41" s="35">
        <v>2</v>
      </c>
      <c r="D41" s="41">
        <v>140</v>
      </c>
      <c r="E41" s="46">
        <f t="shared" si="2"/>
        <v>280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1680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34" t="s">
        <v>108</v>
      </c>
      <c r="B44" s="45" t="s">
        <v>105</v>
      </c>
      <c r="C44" s="35">
        <v>1</v>
      </c>
      <c r="D44" s="36">
        <v>450</v>
      </c>
      <c r="E44" s="36">
        <f>C44*D44</f>
        <v>450</v>
      </c>
    </row>
    <row r="45" spans="1:5" x14ac:dyDescent="0.25">
      <c r="A45" s="34" t="s">
        <v>152</v>
      </c>
      <c r="B45" s="45" t="s">
        <v>153</v>
      </c>
      <c r="C45" s="35">
        <v>2</v>
      </c>
      <c r="D45" s="36">
        <v>280</v>
      </c>
      <c r="E45" s="36">
        <f>C45*D45</f>
        <v>560</v>
      </c>
    </row>
    <row r="46" spans="1:5" x14ac:dyDescent="0.25">
      <c r="A46" s="50" t="s">
        <v>102</v>
      </c>
      <c r="B46" s="51"/>
      <c r="C46" s="52"/>
      <c r="D46" s="53"/>
      <c r="E46" s="54">
        <f>SUM(E44:E45)</f>
        <v>1010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6850.6801333333333</v>
      </c>
    </row>
    <row r="50" spans="1:4" x14ac:dyDescent="0.25">
      <c r="A50" s="260" t="s">
        <v>53</v>
      </c>
      <c r="B50" s="261"/>
    </row>
    <row r="51" spans="1:4" x14ac:dyDescent="0.25">
      <c r="A51" s="15" t="str">
        <f>A10</f>
        <v>1-Insumos</v>
      </c>
      <c r="B51" s="25">
        <f>E14</f>
        <v>2477.5657499999998</v>
      </c>
    </row>
    <row r="52" spans="1:4" x14ac:dyDescent="0.25">
      <c r="A52" s="22" t="str">
        <f>A15</f>
        <v>2-Tratos Culturais</v>
      </c>
      <c r="B52" s="25">
        <f>E34</f>
        <v>1683.1143833333335</v>
      </c>
    </row>
    <row r="53" spans="1:4" x14ac:dyDescent="0.25">
      <c r="A53" s="22" t="str">
        <f>A35</f>
        <v>3-Serviços</v>
      </c>
      <c r="B53" s="25">
        <f>E42</f>
        <v>1680</v>
      </c>
    </row>
    <row r="54" spans="1:4" x14ac:dyDescent="0.25">
      <c r="A54" s="22" t="str">
        <f>A43</f>
        <v>4-Outros custos</v>
      </c>
      <c r="B54" s="25">
        <f>E46</f>
        <v>1010</v>
      </c>
    </row>
    <row r="55" spans="1:4" x14ac:dyDescent="0.25">
      <c r="A55" s="11" t="s">
        <v>65</v>
      </c>
      <c r="B55" s="38">
        <f>SUM(B51:B54)</f>
        <v>6850.6801333333333</v>
      </c>
    </row>
    <row r="58" spans="1:4" x14ac:dyDescent="0.25">
      <c r="A58" s="262" t="s">
        <v>567</v>
      </c>
      <c r="B58" s="262"/>
      <c r="C58" s="262"/>
      <c r="D58" s="262"/>
    </row>
    <row r="59" spans="1:4" x14ac:dyDescent="0.25">
      <c r="A59" t="s">
        <v>54</v>
      </c>
    </row>
    <row r="60" spans="1:4" ht="15.75" x14ac:dyDescent="0.25">
      <c r="A60" s="240" t="s">
        <v>55</v>
      </c>
      <c r="B60" s="240"/>
      <c r="C60" s="240"/>
      <c r="D60" s="240"/>
    </row>
    <row r="61" spans="1:4" ht="15.75" x14ac:dyDescent="0.25">
      <c r="A61" s="109" t="s">
        <v>518</v>
      </c>
      <c r="B61" s="109"/>
      <c r="C61" s="240"/>
      <c r="D61" s="240"/>
    </row>
    <row r="62" spans="1:4" ht="15.75" x14ac:dyDescent="0.25">
      <c r="A62" s="240" t="s">
        <v>57</v>
      </c>
      <c r="B62" s="240"/>
      <c r="C62" s="240"/>
      <c r="D62" s="240"/>
    </row>
    <row r="63" spans="1:4" ht="15.75" x14ac:dyDescent="0.25">
      <c r="A63" s="240" t="s">
        <v>519</v>
      </c>
      <c r="B63" s="240"/>
    </row>
  </sheetData>
  <mergeCells count="22">
    <mergeCell ref="A63:B63"/>
    <mergeCell ref="A62:B62"/>
    <mergeCell ref="A58:B58"/>
    <mergeCell ref="C58:D58"/>
    <mergeCell ref="C61:D61"/>
    <mergeCell ref="C62:D62"/>
    <mergeCell ref="A60:B60"/>
    <mergeCell ref="C60:D60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workbookViewId="0">
      <selection activeCell="H8" sqref="H8"/>
    </sheetView>
  </sheetViews>
  <sheetFormatPr defaultRowHeight="15" x14ac:dyDescent="0.25"/>
  <cols>
    <col min="1" max="1" width="31.140625" customWidth="1"/>
    <col min="2" max="2" width="14.140625" customWidth="1"/>
    <col min="3" max="3" width="16.85546875" customWidth="1"/>
    <col min="4" max="4" width="14.85546875" customWidth="1"/>
    <col min="5" max="5" width="14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0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136</v>
      </c>
      <c r="B3" s="276"/>
      <c r="C3" s="251" t="s">
        <v>264</v>
      </c>
      <c r="D3" s="252"/>
      <c r="E3" s="253"/>
    </row>
    <row r="4" spans="1:5" ht="15.75" x14ac:dyDescent="0.25">
      <c r="A4" s="277" t="s">
        <v>265</v>
      </c>
      <c r="B4" s="277"/>
      <c r="C4" s="251" t="s">
        <v>506</v>
      </c>
      <c r="D4" s="252"/>
      <c r="E4" s="253"/>
    </row>
    <row r="5" spans="1:5" ht="15.75" x14ac:dyDescent="0.25">
      <c r="A5" s="250" t="s">
        <v>565</v>
      </c>
      <c r="B5" s="250"/>
      <c r="C5" s="251" t="s">
        <v>261</v>
      </c>
      <c r="D5" s="252"/>
      <c r="E5" s="253"/>
    </row>
    <row r="6" spans="1:5" ht="15.75" x14ac:dyDescent="0.25">
      <c r="A6" s="245" t="s">
        <v>578</v>
      </c>
      <c r="B6" s="247"/>
      <c r="C6" s="251" t="s">
        <v>262</v>
      </c>
      <c r="D6" s="252"/>
      <c r="E6" s="253"/>
    </row>
    <row r="7" spans="1:5" x14ac:dyDescent="0.25">
      <c r="A7" s="256" t="s">
        <v>468</v>
      </c>
      <c r="B7" s="257"/>
      <c r="C7" s="257"/>
      <c r="D7" s="257"/>
      <c r="E7" s="258"/>
    </row>
    <row r="8" spans="1:5" x14ac:dyDescent="0.25">
      <c r="A8" s="284" t="s">
        <v>263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379</v>
      </c>
      <c r="E11" s="18">
        <f t="shared" ref="E11:E12" si="0">C11*D11</f>
        <v>379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2934.5450000000001</v>
      </c>
      <c r="E12" s="18">
        <f t="shared" si="0"/>
        <v>1173.818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1071.4749999999999</v>
      </c>
      <c r="E13" s="18">
        <f>C13*D13</f>
        <v>1071.4749999999999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2624.2929999999997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69</v>
      </c>
      <c r="B16" s="45" t="s">
        <v>92</v>
      </c>
      <c r="C16" s="35">
        <v>2</v>
      </c>
      <c r="D16" s="46">
        <v>26.15</v>
      </c>
      <c r="E16" s="36">
        <f>C16*D16</f>
        <v>52.3</v>
      </c>
    </row>
    <row r="17" spans="1:5" x14ac:dyDescent="0.25">
      <c r="A17" s="16" t="s">
        <v>29</v>
      </c>
      <c r="B17" s="45" t="s">
        <v>79</v>
      </c>
      <c r="C17" s="35">
        <v>1.8</v>
      </c>
      <c r="D17" s="46">
        <v>25.95</v>
      </c>
      <c r="E17" s="36">
        <f t="shared" ref="E17:E33" si="1">C17*D17</f>
        <v>46.71</v>
      </c>
    </row>
    <row r="18" spans="1:5" x14ac:dyDescent="0.25">
      <c r="A18" s="16" t="s">
        <v>30</v>
      </c>
      <c r="B18" s="45" t="s">
        <v>92</v>
      </c>
      <c r="C18" s="35">
        <v>2</v>
      </c>
      <c r="D18" s="46">
        <v>63.5</v>
      </c>
      <c r="E18" s="36">
        <f t="shared" si="1"/>
        <v>127</v>
      </c>
    </row>
    <row r="19" spans="1:5" x14ac:dyDescent="0.25">
      <c r="A19" s="34" t="s">
        <v>31</v>
      </c>
      <c r="B19" s="45" t="s">
        <v>79</v>
      </c>
      <c r="C19" s="35">
        <v>0.08</v>
      </c>
      <c r="D19" s="46">
        <v>175.95166666666668</v>
      </c>
      <c r="E19" s="36">
        <f t="shared" si="1"/>
        <v>14.076133333333335</v>
      </c>
    </row>
    <row r="20" spans="1:5" x14ac:dyDescent="0.25">
      <c r="A20" s="16" t="s">
        <v>21</v>
      </c>
      <c r="B20" s="45" t="s">
        <v>92</v>
      </c>
      <c r="C20" s="35">
        <v>1</v>
      </c>
      <c r="D20" s="46">
        <v>28</v>
      </c>
      <c r="E20" s="36">
        <f t="shared" si="1"/>
        <v>28</v>
      </c>
    </row>
    <row r="21" spans="1:5" x14ac:dyDescent="0.25">
      <c r="A21" s="16" t="s">
        <v>22</v>
      </c>
      <c r="B21" s="45" t="s">
        <v>92</v>
      </c>
      <c r="C21" s="35">
        <v>0.2</v>
      </c>
      <c r="D21" s="46">
        <v>136</v>
      </c>
      <c r="E21" s="36">
        <f t="shared" si="1"/>
        <v>27.200000000000003</v>
      </c>
    </row>
    <row r="22" spans="1:5" x14ac:dyDescent="0.25">
      <c r="A22" s="16" t="s">
        <v>23</v>
      </c>
      <c r="B22" s="45" t="s">
        <v>92</v>
      </c>
      <c r="C22" s="35">
        <v>1</v>
      </c>
      <c r="D22" s="46">
        <v>22.35</v>
      </c>
      <c r="E22" s="36">
        <f t="shared" si="1"/>
        <v>22.35</v>
      </c>
    </row>
    <row r="23" spans="1:5" x14ac:dyDescent="0.25">
      <c r="A23" s="16" t="s">
        <v>142</v>
      </c>
      <c r="B23" s="45" t="s">
        <v>92</v>
      </c>
      <c r="C23" s="35">
        <v>0.1</v>
      </c>
      <c r="D23" s="46">
        <v>19.399999999999999</v>
      </c>
      <c r="E23" s="36">
        <f t="shared" si="1"/>
        <v>1.94</v>
      </c>
    </row>
    <row r="24" spans="1:5" x14ac:dyDescent="0.25">
      <c r="A24" s="16" t="s">
        <v>24</v>
      </c>
      <c r="B24" s="45" t="s">
        <v>92</v>
      </c>
      <c r="C24" s="35">
        <v>0.15</v>
      </c>
      <c r="D24" s="46">
        <v>140</v>
      </c>
      <c r="E24" s="36">
        <f t="shared" si="1"/>
        <v>21</v>
      </c>
    </row>
    <row r="25" spans="1:5" x14ac:dyDescent="0.25">
      <c r="A25" s="16" t="s">
        <v>25</v>
      </c>
      <c r="B25" s="45" t="s">
        <v>92</v>
      </c>
      <c r="C25" s="35">
        <v>0.4</v>
      </c>
      <c r="D25" s="46">
        <v>272</v>
      </c>
      <c r="E25" s="36">
        <f t="shared" si="1"/>
        <v>108.80000000000001</v>
      </c>
    </row>
    <row r="26" spans="1:5" x14ac:dyDescent="0.25">
      <c r="A26" s="16" t="s">
        <v>32</v>
      </c>
      <c r="B26" s="45" t="s">
        <v>92</v>
      </c>
      <c r="C26" s="35">
        <v>0.2</v>
      </c>
      <c r="D26" s="46">
        <v>147.25</v>
      </c>
      <c r="E26" s="36">
        <f t="shared" si="1"/>
        <v>29.450000000000003</v>
      </c>
    </row>
    <row r="27" spans="1:5" x14ac:dyDescent="0.25">
      <c r="A27" s="16" t="s">
        <v>33</v>
      </c>
      <c r="B27" s="45" t="s">
        <v>92</v>
      </c>
      <c r="C27" s="35">
        <v>1</v>
      </c>
      <c r="D27" s="46">
        <v>16.5</v>
      </c>
      <c r="E27" s="36">
        <f t="shared" si="1"/>
        <v>16.5</v>
      </c>
    </row>
    <row r="28" spans="1:5" x14ac:dyDescent="0.25">
      <c r="A28" s="16" t="s">
        <v>61</v>
      </c>
      <c r="B28" s="45" t="s">
        <v>92</v>
      </c>
      <c r="C28" s="35">
        <v>1.5</v>
      </c>
      <c r="D28" s="46">
        <v>25.466666666666669</v>
      </c>
      <c r="E28" s="36">
        <f t="shared" si="1"/>
        <v>38.200000000000003</v>
      </c>
    </row>
    <row r="29" spans="1:5" x14ac:dyDescent="0.25">
      <c r="A29" s="16" t="s">
        <v>20</v>
      </c>
      <c r="B29" s="45" t="s">
        <v>79</v>
      </c>
      <c r="C29" s="35">
        <v>0.6</v>
      </c>
      <c r="D29" s="46">
        <v>55.266666666666659</v>
      </c>
      <c r="E29" s="36">
        <f t="shared" si="1"/>
        <v>33.159999999999997</v>
      </c>
    </row>
    <row r="30" spans="1:5" x14ac:dyDescent="0.25">
      <c r="A30" s="16" t="s">
        <v>365</v>
      </c>
      <c r="B30" s="45" t="s">
        <v>92</v>
      </c>
      <c r="C30" s="35">
        <v>0.4</v>
      </c>
      <c r="D30" s="46">
        <v>106</v>
      </c>
      <c r="E30" s="36">
        <f t="shared" si="1"/>
        <v>42.400000000000006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v>2747.2550000000001</v>
      </c>
      <c r="E31" s="36">
        <f t="shared" si="1"/>
        <v>549.45100000000002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v>3300</v>
      </c>
      <c r="E32" s="36">
        <f t="shared" si="1"/>
        <v>990</v>
      </c>
    </row>
    <row r="33" spans="1:5" x14ac:dyDescent="0.25">
      <c r="A33" s="16" t="s">
        <v>142</v>
      </c>
      <c r="B33" s="45" t="s">
        <v>92</v>
      </c>
      <c r="C33" s="35">
        <v>0.5</v>
      </c>
      <c r="D33" s="46">
        <v>19.399999999999999</v>
      </c>
      <c r="E33" s="36">
        <f t="shared" si="1"/>
        <v>9.6999999999999993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2158.2371333333331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144</v>
      </c>
      <c r="B36" s="45" t="s">
        <v>145</v>
      </c>
      <c r="C36" s="35">
        <v>2</v>
      </c>
      <c r="D36" s="41">
        <v>140</v>
      </c>
      <c r="E36" s="46">
        <f>C36*D36</f>
        <v>280</v>
      </c>
    </row>
    <row r="37" spans="1:5" x14ac:dyDescent="0.25">
      <c r="A37" s="34" t="s">
        <v>146</v>
      </c>
      <c r="B37" s="45" t="s">
        <v>145</v>
      </c>
      <c r="C37" s="35">
        <v>2</v>
      </c>
      <c r="D37" s="41">
        <v>140</v>
      </c>
      <c r="E37" s="46">
        <f t="shared" ref="E37:E41" si="2">C37*D37</f>
        <v>280</v>
      </c>
    </row>
    <row r="38" spans="1:5" x14ac:dyDescent="0.25">
      <c r="A38" s="34" t="s">
        <v>147</v>
      </c>
      <c r="B38" s="45" t="s">
        <v>145</v>
      </c>
      <c r="C38" s="35">
        <v>2</v>
      </c>
      <c r="D38" s="41">
        <v>140</v>
      </c>
      <c r="E38" s="46">
        <f t="shared" si="2"/>
        <v>280</v>
      </c>
    </row>
    <row r="39" spans="1:5" x14ac:dyDescent="0.25">
      <c r="A39" s="34" t="s">
        <v>148</v>
      </c>
      <c r="B39" s="45" t="s">
        <v>145</v>
      </c>
      <c r="C39" s="35">
        <v>2</v>
      </c>
      <c r="D39" s="41">
        <v>140</v>
      </c>
      <c r="E39" s="46">
        <f t="shared" si="2"/>
        <v>280</v>
      </c>
    </row>
    <row r="40" spans="1:5" x14ac:dyDescent="0.25">
      <c r="A40" s="34" t="s">
        <v>149</v>
      </c>
      <c r="B40" s="45" t="s">
        <v>145</v>
      </c>
      <c r="C40" s="35">
        <v>2</v>
      </c>
      <c r="D40" s="41">
        <v>140</v>
      </c>
      <c r="E40" s="46">
        <f t="shared" si="2"/>
        <v>280</v>
      </c>
    </row>
    <row r="41" spans="1:5" x14ac:dyDescent="0.25">
      <c r="A41" s="34" t="s">
        <v>150</v>
      </c>
      <c r="B41" s="45" t="s">
        <v>145</v>
      </c>
      <c r="C41" s="35">
        <v>2</v>
      </c>
      <c r="D41" s="41">
        <v>140</v>
      </c>
      <c r="E41" s="46">
        <f t="shared" si="2"/>
        <v>280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1680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34" t="s">
        <v>108</v>
      </c>
      <c r="B44" s="45" t="s">
        <v>105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154</v>
      </c>
      <c r="B45" s="171" t="s">
        <v>155</v>
      </c>
      <c r="C45" s="35">
        <v>200</v>
      </c>
      <c r="D45" s="36">
        <v>4.5</v>
      </c>
      <c r="E45" s="36">
        <f>C45*D45</f>
        <v>900</v>
      </c>
    </row>
    <row r="46" spans="1:5" x14ac:dyDescent="0.25">
      <c r="A46" s="34" t="s">
        <v>44</v>
      </c>
      <c r="B46" s="45" t="s">
        <v>155</v>
      </c>
      <c r="C46" s="35">
        <v>1</v>
      </c>
      <c r="D46" s="36">
        <v>350</v>
      </c>
      <c r="E46" s="36">
        <f>C46*D46</f>
        <v>350</v>
      </c>
    </row>
    <row r="47" spans="1:5" x14ac:dyDescent="0.25">
      <c r="A47" s="34" t="s">
        <v>152</v>
      </c>
      <c r="B47" s="45" t="s">
        <v>153</v>
      </c>
      <c r="C47" s="35">
        <v>2</v>
      </c>
      <c r="D47" s="36">
        <v>280</v>
      </c>
      <c r="E47" s="36">
        <f>C47*D47</f>
        <v>560</v>
      </c>
    </row>
    <row r="48" spans="1:5" x14ac:dyDescent="0.25">
      <c r="A48" s="50" t="s">
        <v>102</v>
      </c>
      <c r="B48" s="51"/>
      <c r="C48" s="52"/>
      <c r="D48" s="53"/>
      <c r="E48" s="54">
        <f>SUM(E44:E47)</f>
        <v>2310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8772.5301333333337</v>
      </c>
    </row>
    <row r="52" spans="1:5" x14ac:dyDescent="0.25">
      <c r="A52" s="260" t="s">
        <v>53</v>
      </c>
      <c r="B52" s="261"/>
    </row>
    <row r="53" spans="1:5" x14ac:dyDescent="0.25">
      <c r="A53" s="15" t="str">
        <f>A10</f>
        <v>1-Insumos</v>
      </c>
      <c r="B53" s="25">
        <f>E14</f>
        <v>2624.2929999999997</v>
      </c>
    </row>
    <row r="54" spans="1:5" x14ac:dyDescent="0.25">
      <c r="A54" s="22" t="str">
        <f>A15</f>
        <v>2-Tratos Culturais</v>
      </c>
      <c r="B54" s="25">
        <f>E34</f>
        <v>2158.2371333333331</v>
      </c>
    </row>
    <row r="55" spans="1:5" x14ac:dyDescent="0.25">
      <c r="A55" s="22" t="str">
        <f>A35</f>
        <v>3-Serviços</v>
      </c>
      <c r="B55" s="25">
        <f>E42</f>
        <v>1680</v>
      </c>
    </row>
    <row r="56" spans="1:5" x14ac:dyDescent="0.25">
      <c r="A56" s="22" t="str">
        <f>A43</f>
        <v>4-Outros custos</v>
      </c>
      <c r="B56" s="25">
        <f>E48</f>
        <v>2310</v>
      </c>
    </row>
    <row r="57" spans="1:5" x14ac:dyDescent="0.25">
      <c r="A57" s="11" t="s">
        <v>65</v>
      </c>
      <c r="B57" s="38">
        <f>SUM(B53:B56)</f>
        <v>8772.5301333333337</v>
      </c>
    </row>
    <row r="60" spans="1:5" x14ac:dyDescent="0.25">
      <c r="A60" s="262" t="s">
        <v>567</v>
      </c>
      <c r="B60" s="262"/>
      <c r="C60" s="262"/>
      <c r="D60" s="262"/>
    </row>
    <row r="61" spans="1:5" x14ac:dyDescent="0.25">
      <c r="A61" t="s">
        <v>54</v>
      </c>
    </row>
    <row r="62" spans="1:5" ht="15.75" x14ac:dyDescent="0.25">
      <c r="A62" s="240" t="s">
        <v>55</v>
      </c>
      <c r="B62" s="240"/>
      <c r="C62" s="240"/>
      <c r="D62" s="240"/>
    </row>
    <row r="63" spans="1:5" ht="15.75" x14ac:dyDescent="0.25">
      <c r="A63" s="109" t="s">
        <v>518</v>
      </c>
      <c r="B63" s="109"/>
      <c r="C63" s="240"/>
      <c r="D63" s="240"/>
    </row>
    <row r="64" spans="1:5" ht="15.75" x14ac:dyDescent="0.25">
      <c r="A64" s="240" t="s">
        <v>57</v>
      </c>
      <c r="B64" s="240"/>
      <c r="C64" s="240"/>
      <c r="D64" s="240"/>
    </row>
    <row r="65" spans="1:2" ht="15.75" x14ac:dyDescent="0.25">
      <c r="A65" s="240" t="s">
        <v>519</v>
      </c>
      <c r="B65" s="240"/>
    </row>
  </sheetData>
  <mergeCells count="22">
    <mergeCell ref="C5:E5"/>
    <mergeCell ref="C6:E6"/>
    <mergeCell ref="A7:E7"/>
    <mergeCell ref="A8:E8"/>
    <mergeCell ref="A6:B6"/>
    <mergeCell ref="A5:B5"/>
    <mergeCell ref="A1:A2"/>
    <mergeCell ref="B1:E2"/>
    <mergeCell ref="A3:B3"/>
    <mergeCell ref="A4:B4"/>
    <mergeCell ref="C4:E4"/>
    <mergeCell ref="C3:E3"/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7"/>
  <sheetViews>
    <sheetView zoomScaleNormal="100" workbookViewId="0">
      <selection sqref="A1:E52"/>
    </sheetView>
  </sheetViews>
  <sheetFormatPr defaultRowHeight="15" x14ac:dyDescent="0.25"/>
  <cols>
    <col min="1" max="1" width="32.42578125" customWidth="1"/>
    <col min="2" max="2" width="14.85546875" customWidth="1"/>
    <col min="3" max="3" width="16.140625" customWidth="1"/>
    <col min="4" max="4" width="14.5703125" customWidth="1"/>
    <col min="5" max="5" width="14.42578125" customWidth="1"/>
  </cols>
  <sheetData>
    <row r="1" spans="1:5" ht="20.25" customHeight="1" x14ac:dyDescent="0.25">
      <c r="A1" s="242"/>
      <c r="B1" s="243" t="s">
        <v>0</v>
      </c>
      <c r="C1" s="243"/>
      <c r="D1" s="243"/>
      <c r="E1" s="243"/>
    </row>
    <row r="2" spans="1:5" ht="30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527</v>
      </c>
      <c r="B3" s="276"/>
      <c r="C3" s="251" t="s">
        <v>283</v>
      </c>
      <c r="D3" s="252"/>
      <c r="E3" s="253"/>
    </row>
    <row r="4" spans="1:5" ht="15.75" x14ac:dyDescent="0.25">
      <c r="A4" s="277" t="s">
        <v>59</v>
      </c>
      <c r="B4" s="277"/>
      <c r="C4" s="251" t="s">
        <v>528</v>
      </c>
      <c r="D4" s="252"/>
      <c r="E4" s="253"/>
    </row>
    <row r="5" spans="1:5" ht="15.75" x14ac:dyDescent="0.25">
      <c r="A5" s="250" t="s">
        <v>565</v>
      </c>
      <c r="B5" s="250"/>
      <c r="C5" s="251" t="s">
        <v>529</v>
      </c>
      <c r="D5" s="252"/>
      <c r="E5" s="253"/>
    </row>
    <row r="6" spans="1:5" ht="15.75" x14ac:dyDescent="0.25">
      <c r="A6" s="68" t="s">
        <v>579</v>
      </c>
      <c r="B6" s="209"/>
      <c r="C6" s="251" t="s">
        <v>530</v>
      </c>
      <c r="D6" s="252"/>
      <c r="E6" s="253"/>
    </row>
    <row r="7" spans="1:5" x14ac:dyDescent="0.25">
      <c r="A7" s="256" t="s">
        <v>377</v>
      </c>
      <c r="B7" s="257"/>
      <c r="C7" s="257"/>
      <c r="D7" s="257"/>
      <c r="E7" s="258"/>
    </row>
    <row r="8" spans="1:5" x14ac:dyDescent="0.25">
      <c r="A8" s="284" t="s">
        <v>263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139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5500</v>
      </c>
      <c r="E12" s="18">
        <f t="shared" ref="E12:E13" si="0">C12*D12</f>
        <v>2200</v>
      </c>
    </row>
    <row r="13" spans="1:5" x14ac:dyDescent="0.25">
      <c r="A13" s="16" t="s">
        <v>78</v>
      </c>
      <c r="B13" s="45" t="s">
        <v>140</v>
      </c>
      <c r="C13" s="16">
        <v>1</v>
      </c>
      <c r="D13" s="18">
        <v>782.06666666666661</v>
      </c>
      <c r="E13" s="18">
        <f t="shared" si="0"/>
        <v>782.06666666666661</v>
      </c>
    </row>
    <row r="14" spans="1:5" x14ac:dyDescent="0.25">
      <c r="A14" s="37" t="s">
        <v>36</v>
      </c>
      <c r="B14" s="210"/>
      <c r="C14" s="211"/>
      <c r="D14" s="211"/>
      <c r="E14" s="38">
        <f>SUM(E11:E13)</f>
        <v>3218.5666666666666</v>
      </c>
    </row>
    <row r="15" spans="1:5" x14ac:dyDescent="0.25">
      <c r="A15" s="15" t="s">
        <v>141</v>
      </c>
      <c r="B15" s="15"/>
      <c r="C15" s="119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v>25.95</v>
      </c>
      <c r="E16" s="18">
        <f t="shared" ref="E16:E24" si="1">C16*D16</f>
        <v>25.95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v>63.5</v>
      </c>
      <c r="E17" s="18">
        <f t="shared" si="1"/>
        <v>63.5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v>28</v>
      </c>
      <c r="E18" s="18">
        <f t="shared" si="1"/>
        <v>28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v>136</v>
      </c>
      <c r="E19" s="18">
        <f t="shared" si="1"/>
        <v>27.200000000000003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v>22.35</v>
      </c>
      <c r="E20" s="23">
        <f t="shared" si="1"/>
        <v>33.525000000000006</v>
      </c>
    </row>
    <row r="21" spans="1:5" x14ac:dyDescent="0.25">
      <c r="A21" s="16" t="s">
        <v>142</v>
      </c>
      <c r="B21" s="45" t="s">
        <v>92</v>
      </c>
      <c r="C21" s="16">
        <v>0.1</v>
      </c>
      <c r="D21" s="18">
        <v>19.399999999999999</v>
      </c>
      <c r="E21" s="18">
        <f t="shared" si="1"/>
        <v>1.94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v>195</v>
      </c>
      <c r="E22" s="18">
        <f t="shared" si="1"/>
        <v>117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v>2747.2550000000001</v>
      </c>
      <c r="E23" s="18">
        <f t="shared" si="1"/>
        <v>549.45100000000002</v>
      </c>
    </row>
    <row r="24" spans="1:5" x14ac:dyDescent="0.25">
      <c r="A24" s="16" t="s">
        <v>157</v>
      </c>
      <c r="B24" s="45" t="s">
        <v>92</v>
      </c>
      <c r="C24" s="16">
        <v>0.1</v>
      </c>
      <c r="D24" s="18">
        <v>25.466666666666669</v>
      </c>
      <c r="E24" s="18">
        <f t="shared" si="1"/>
        <v>2.5466666666666669</v>
      </c>
    </row>
    <row r="25" spans="1:5" x14ac:dyDescent="0.25">
      <c r="A25" s="37" t="s">
        <v>45</v>
      </c>
      <c r="B25" s="210"/>
      <c r="C25" s="211"/>
      <c r="D25" s="211"/>
      <c r="E25" s="212">
        <f>SUM(E16:E24)</f>
        <v>849.11266666666666</v>
      </c>
    </row>
    <row r="26" spans="1:5" x14ac:dyDescent="0.25">
      <c r="A26" s="15" t="s">
        <v>143</v>
      </c>
      <c r="B26" s="15"/>
      <c r="C26" s="119"/>
      <c r="D26" s="15"/>
      <c r="E26" s="1"/>
    </row>
    <row r="27" spans="1:5" x14ac:dyDescent="0.25">
      <c r="A27" s="16" t="s">
        <v>146</v>
      </c>
      <c r="B27" s="45" t="s">
        <v>145</v>
      </c>
      <c r="C27" s="16">
        <v>1</v>
      </c>
      <c r="D27" s="41">
        <v>140</v>
      </c>
      <c r="E27" s="18">
        <f t="shared" ref="E27:E29" si="2">C27*D27</f>
        <v>140</v>
      </c>
    </row>
    <row r="28" spans="1:5" x14ac:dyDescent="0.25">
      <c r="A28" s="16" t="s">
        <v>38</v>
      </c>
      <c r="B28" s="45" t="s">
        <v>145</v>
      </c>
      <c r="C28" s="16">
        <v>1.5</v>
      </c>
      <c r="D28" s="41">
        <v>140</v>
      </c>
      <c r="E28" s="18">
        <f t="shared" si="2"/>
        <v>210</v>
      </c>
    </row>
    <row r="29" spans="1:5" x14ac:dyDescent="0.25">
      <c r="A29" s="16" t="s">
        <v>148</v>
      </c>
      <c r="B29" s="45" t="s">
        <v>145</v>
      </c>
      <c r="C29" s="16">
        <v>1.5</v>
      </c>
      <c r="D29" s="41">
        <v>140</v>
      </c>
      <c r="E29" s="18">
        <f t="shared" si="2"/>
        <v>210</v>
      </c>
    </row>
    <row r="30" spans="1:5" x14ac:dyDescent="0.25">
      <c r="A30" s="37" t="s">
        <v>51</v>
      </c>
      <c r="B30" s="210"/>
      <c r="C30" s="211"/>
      <c r="D30" s="211"/>
      <c r="E30" s="38">
        <f>SUM(E27:E29)</f>
        <v>560</v>
      </c>
    </row>
    <row r="31" spans="1:5" x14ac:dyDescent="0.25">
      <c r="A31" s="15" t="s">
        <v>151</v>
      </c>
      <c r="B31" s="48"/>
      <c r="C31" s="213"/>
      <c r="D31" s="119"/>
      <c r="E31" s="1"/>
    </row>
    <row r="32" spans="1:5" x14ac:dyDescent="0.25">
      <c r="A32" s="16" t="s">
        <v>108</v>
      </c>
      <c r="B32" s="45" t="s">
        <v>105</v>
      </c>
      <c r="C32" s="16">
        <v>1</v>
      </c>
      <c r="D32" s="23">
        <v>450</v>
      </c>
      <c r="E32" s="23">
        <f>C32*D32</f>
        <v>450</v>
      </c>
    </row>
    <row r="33" spans="1:5" x14ac:dyDescent="0.25">
      <c r="A33" s="16" t="s">
        <v>531</v>
      </c>
      <c r="B33" s="45" t="s">
        <v>145</v>
      </c>
      <c r="C33" s="16">
        <v>4</v>
      </c>
      <c r="D33" s="18">
        <v>400</v>
      </c>
      <c r="E33" s="18">
        <f t="shared" ref="E33" si="3">C33*D33</f>
        <v>1600</v>
      </c>
    </row>
    <row r="34" spans="1:5" x14ac:dyDescent="0.25">
      <c r="A34" s="37" t="s">
        <v>102</v>
      </c>
      <c r="B34" s="210"/>
      <c r="C34" s="210"/>
      <c r="D34" s="211"/>
      <c r="E34" s="38">
        <f>SUM(E32:E33)</f>
        <v>2050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6677.6793333333335</v>
      </c>
    </row>
    <row r="37" spans="1:5" x14ac:dyDescent="0.25">
      <c r="A37" s="260" t="s">
        <v>53</v>
      </c>
      <c r="B37" s="261"/>
    </row>
    <row r="38" spans="1:5" x14ac:dyDescent="0.25">
      <c r="A38" s="15" t="s">
        <v>138</v>
      </c>
      <c r="B38" s="25">
        <f>E14</f>
        <v>3218.5666666666666</v>
      </c>
    </row>
    <row r="39" spans="1:5" x14ac:dyDescent="0.25">
      <c r="A39" s="15" t="s">
        <v>141</v>
      </c>
      <c r="B39" s="25">
        <f>E25</f>
        <v>849.11266666666666</v>
      </c>
    </row>
    <row r="40" spans="1:5" x14ac:dyDescent="0.25">
      <c r="A40" s="15" t="s">
        <v>143</v>
      </c>
      <c r="B40" s="25">
        <f>E30</f>
        <v>560</v>
      </c>
    </row>
    <row r="41" spans="1:5" x14ac:dyDescent="0.25">
      <c r="A41" s="15" t="s">
        <v>151</v>
      </c>
      <c r="B41" s="25">
        <f>E34</f>
        <v>2050</v>
      </c>
    </row>
    <row r="42" spans="1:5" x14ac:dyDescent="0.25">
      <c r="A42" s="37" t="s">
        <v>65</v>
      </c>
      <c r="B42" s="38">
        <f>SUM(B38:B41)</f>
        <v>6677.6793333333335</v>
      </c>
    </row>
    <row r="43" spans="1:5" ht="11.25" customHeight="1" x14ac:dyDescent="0.25"/>
    <row r="44" spans="1:5" x14ac:dyDescent="0.25">
      <c r="A44" s="262" t="s">
        <v>567</v>
      </c>
      <c r="B44" s="262"/>
      <c r="C44" s="262"/>
      <c r="D44" s="262"/>
    </row>
    <row r="45" spans="1:5" x14ac:dyDescent="0.25">
      <c r="A45" t="s">
        <v>54</v>
      </c>
    </row>
    <row r="46" spans="1:5" ht="15.75" x14ac:dyDescent="0.25">
      <c r="A46" s="240" t="s">
        <v>55</v>
      </c>
      <c r="B46" s="240"/>
      <c r="C46" s="240"/>
      <c r="D46" s="240"/>
    </row>
    <row r="47" spans="1:5" ht="15.75" x14ac:dyDescent="0.25">
      <c r="A47" s="240" t="s">
        <v>56</v>
      </c>
      <c r="B47" s="240"/>
      <c r="C47" s="240"/>
      <c r="D47" s="240"/>
    </row>
    <row r="48" spans="1:5" ht="15.75" x14ac:dyDescent="0.25">
      <c r="A48" s="240" t="s">
        <v>57</v>
      </c>
      <c r="B48" s="240"/>
      <c r="C48" s="240"/>
      <c r="D48" s="240"/>
    </row>
    <row r="49" spans="1:4" ht="15.75" x14ac:dyDescent="0.25">
      <c r="A49" s="240" t="s">
        <v>58</v>
      </c>
      <c r="B49" s="240"/>
    </row>
    <row r="54" spans="1:4" ht="15.75" x14ac:dyDescent="0.25">
      <c r="A54" s="265"/>
      <c r="B54" s="265"/>
      <c r="C54" s="240"/>
      <c r="D54" s="240"/>
    </row>
    <row r="55" spans="1:4" ht="15.75" x14ac:dyDescent="0.25">
      <c r="A55" s="262"/>
      <c r="B55" s="265"/>
      <c r="C55" s="240"/>
      <c r="D55" s="240"/>
    </row>
    <row r="56" spans="1:4" ht="15.75" x14ac:dyDescent="0.25">
      <c r="A56" s="265"/>
      <c r="B56" s="265"/>
      <c r="C56" s="240"/>
      <c r="D56" s="240"/>
    </row>
    <row r="57" spans="1:4" x14ac:dyDescent="0.25">
      <c r="A57" s="265"/>
      <c r="B57" s="265"/>
    </row>
  </sheetData>
  <mergeCells count="29">
    <mergeCell ref="A55:B55"/>
    <mergeCell ref="C55:D55"/>
    <mergeCell ref="A49:B49"/>
    <mergeCell ref="A5:B5"/>
    <mergeCell ref="A47:B47"/>
    <mergeCell ref="C47:D47"/>
    <mergeCell ref="A48:B48"/>
    <mergeCell ref="C48:D48"/>
    <mergeCell ref="A37:B37"/>
    <mergeCell ref="A44:B44"/>
    <mergeCell ref="C44:D44"/>
    <mergeCell ref="A46:B46"/>
    <mergeCell ref="C46:D46"/>
    <mergeCell ref="A57:B57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56:B56"/>
    <mergeCell ref="C56:D56"/>
    <mergeCell ref="A54:B54"/>
    <mergeCell ref="C54:D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0"/>
  <sheetViews>
    <sheetView workbookViewId="0">
      <selection sqref="A1:E50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6.2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177</v>
      </c>
      <c r="B3" s="276"/>
      <c r="C3" s="251" t="s">
        <v>268</v>
      </c>
      <c r="D3" s="252"/>
      <c r="E3" s="253"/>
    </row>
    <row r="4" spans="1:5" ht="15.75" x14ac:dyDescent="0.25">
      <c r="A4" s="277" t="s">
        <v>265</v>
      </c>
      <c r="B4" s="277"/>
      <c r="C4" s="251" t="s">
        <v>520</v>
      </c>
      <c r="D4" s="252"/>
      <c r="E4" s="253"/>
    </row>
    <row r="5" spans="1:5" ht="15.75" x14ac:dyDescent="0.25">
      <c r="A5" s="250" t="s">
        <v>565</v>
      </c>
      <c r="B5" s="250"/>
      <c r="C5" s="251" t="s">
        <v>397</v>
      </c>
      <c r="D5" s="252"/>
      <c r="E5" s="253"/>
    </row>
    <row r="6" spans="1:5" ht="15.75" x14ac:dyDescent="0.25">
      <c r="A6" s="274" t="s">
        <v>580</v>
      </c>
      <c r="B6" s="281"/>
      <c r="C6" s="251" t="s">
        <v>398</v>
      </c>
      <c r="D6" s="252"/>
      <c r="E6" s="253"/>
    </row>
    <row r="7" spans="1:5" x14ac:dyDescent="0.25">
      <c r="A7" s="256" t="s">
        <v>377</v>
      </c>
      <c r="B7" s="257"/>
      <c r="C7" s="257"/>
      <c r="D7" s="257"/>
      <c r="E7" s="258"/>
    </row>
    <row r="8" spans="1:5" x14ac:dyDescent="0.25">
      <c r="A8" s="284" t="s">
        <v>263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v>3585.49</v>
      </c>
      <c r="E11" s="18">
        <f>C11*D11</f>
        <v>1434.1959999999999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2109.1959999999999</v>
      </c>
    </row>
    <row r="14" spans="1:5" x14ac:dyDescent="0.25">
      <c r="A14" s="22" t="s">
        <v>141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v>25.95</v>
      </c>
      <c r="E15" s="36">
        <f>C15*D15</f>
        <v>51.9</v>
      </c>
    </row>
    <row r="16" spans="1:5" x14ac:dyDescent="0.25">
      <c r="A16" s="136" t="s">
        <v>399</v>
      </c>
      <c r="B16" s="120" t="s">
        <v>92</v>
      </c>
      <c r="C16" s="56">
        <v>0.4</v>
      </c>
      <c r="D16" s="60">
        <v>94.25</v>
      </c>
      <c r="E16" s="36">
        <f t="shared" ref="E16:E20" si="0">C16*D16</f>
        <v>37.700000000000003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v>72.666666666666671</v>
      </c>
      <c r="E17" s="36">
        <f t="shared" si="0"/>
        <v>7.2666666666666675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v>140</v>
      </c>
      <c r="E18" s="36">
        <f t="shared" si="0"/>
        <v>14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v>55.266666666666659</v>
      </c>
      <c r="E19" s="36">
        <f t="shared" si="0"/>
        <v>55.266666666666659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v>25.3</v>
      </c>
      <c r="E20" s="36">
        <f t="shared" si="0"/>
        <v>25.3</v>
      </c>
    </row>
    <row r="21" spans="1:5" x14ac:dyDescent="0.25">
      <c r="A21" s="16" t="s">
        <v>178</v>
      </c>
      <c r="B21" s="55" t="s">
        <v>14</v>
      </c>
      <c r="C21" s="56">
        <v>0.25</v>
      </c>
      <c r="D21" s="60">
        <v>3300</v>
      </c>
      <c r="E21" s="36">
        <f>C21*D21</f>
        <v>825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1016.4333333333334</v>
      </c>
    </row>
    <row r="23" spans="1:5" x14ac:dyDescent="0.25">
      <c r="A23" s="22" t="s">
        <v>143</v>
      </c>
      <c r="B23" s="22"/>
      <c r="C23" s="33"/>
      <c r="D23" s="22"/>
      <c r="E23" s="5"/>
    </row>
    <row r="24" spans="1:5" x14ac:dyDescent="0.25">
      <c r="A24" s="16" t="s">
        <v>146</v>
      </c>
      <c r="B24" s="45" t="s">
        <v>145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147</v>
      </c>
      <c r="B25" s="45" t="s">
        <v>145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148</v>
      </c>
      <c r="B26" s="45" t="s">
        <v>145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149</v>
      </c>
      <c r="B27" s="45" t="s">
        <v>145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150</v>
      </c>
      <c r="B28" s="45" t="s">
        <v>145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151</v>
      </c>
      <c r="B30" s="48"/>
      <c r="C30" s="49"/>
      <c r="D30" s="33"/>
      <c r="E30" s="5"/>
    </row>
    <row r="31" spans="1:5" x14ac:dyDescent="0.25">
      <c r="A31" s="34" t="s">
        <v>108</v>
      </c>
      <c r="B31" s="45" t="s">
        <v>50</v>
      </c>
      <c r="C31" s="35">
        <v>1</v>
      </c>
      <c r="D31" s="36">
        <v>550</v>
      </c>
      <c r="E31" s="36">
        <f>C31*D31</f>
        <v>550</v>
      </c>
    </row>
    <row r="32" spans="1:5" x14ac:dyDescent="0.25">
      <c r="A32" s="34" t="s">
        <v>152</v>
      </c>
      <c r="B32" s="45" t="s">
        <v>50</v>
      </c>
      <c r="C32" s="35">
        <v>1</v>
      </c>
      <c r="D32" s="36">
        <v>200</v>
      </c>
      <c r="E32" s="36">
        <f t="shared" ref="E32" si="2">C32*D32</f>
        <v>200</v>
      </c>
    </row>
    <row r="33" spans="1:5" x14ac:dyDescent="0.25">
      <c r="A33" s="50" t="s">
        <v>102</v>
      </c>
      <c r="B33" s="51"/>
      <c r="C33" s="52"/>
      <c r="D33" s="53"/>
      <c r="E33" s="4">
        <f>SUM(E31:E32)</f>
        <v>750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4925.6293333333333</v>
      </c>
    </row>
    <row r="37" spans="1:5" x14ac:dyDescent="0.25">
      <c r="A37" s="260" t="s">
        <v>53</v>
      </c>
      <c r="B37" s="261"/>
    </row>
    <row r="38" spans="1:5" x14ac:dyDescent="0.25">
      <c r="A38" s="15" t="str">
        <f>A10</f>
        <v>1-Insumos</v>
      </c>
      <c r="B38" s="25">
        <f>E13</f>
        <v>2109.1959999999999</v>
      </c>
    </row>
    <row r="39" spans="1:5" x14ac:dyDescent="0.25">
      <c r="A39" s="22" t="str">
        <f>A14</f>
        <v>2-Tratos Culturais</v>
      </c>
      <c r="B39" s="25">
        <f>E22</f>
        <v>1016.4333333333334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750</v>
      </c>
    </row>
    <row r="42" spans="1:5" x14ac:dyDescent="0.25">
      <c r="A42" s="11" t="s">
        <v>65</v>
      </c>
      <c r="B42" s="38">
        <f>SUM(B38:B41)</f>
        <v>4925.6293333333333</v>
      </c>
    </row>
    <row r="45" spans="1:5" x14ac:dyDescent="0.25">
      <c r="A45" s="262" t="s">
        <v>567</v>
      </c>
      <c r="B45" s="262"/>
      <c r="C45" s="262"/>
      <c r="D45" s="262"/>
    </row>
    <row r="46" spans="1:5" x14ac:dyDescent="0.25">
      <c r="A46" t="s">
        <v>54</v>
      </c>
    </row>
    <row r="47" spans="1:5" ht="15.75" x14ac:dyDescent="0.25">
      <c r="A47" s="240" t="s">
        <v>55</v>
      </c>
      <c r="B47" s="240"/>
      <c r="C47" s="240"/>
      <c r="D47" s="240"/>
    </row>
    <row r="48" spans="1:5" ht="15.75" x14ac:dyDescent="0.25">
      <c r="A48" s="109" t="s">
        <v>518</v>
      </c>
      <c r="B48" s="109"/>
      <c r="C48" s="240"/>
      <c r="D48" s="240"/>
    </row>
    <row r="49" spans="1:4" ht="15.75" x14ac:dyDescent="0.25">
      <c r="A49" s="240" t="s">
        <v>57</v>
      </c>
      <c r="B49" s="240"/>
      <c r="C49" s="240"/>
      <c r="D49" s="240"/>
    </row>
    <row r="50" spans="1:4" ht="15.75" x14ac:dyDescent="0.25">
      <c r="A50" s="240" t="s">
        <v>519</v>
      </c>
      <c r="B50" s="240"/>
    </row>
  </sheetData>
  <mergeCells count="22"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workbookViewId="0">
      <selection activeCell="K11" sqref="K11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0.75" customHeight="1" x14ac:dyDescent="0.25">
      <c r="A2" s="242"/>
      <c r="B2" s="243"/>
      <c r="C2" s="243"/>
      <c r="D2" s="243"/>
      <c r="E2" s="243"/>
    </row>
    <row r="3" spans="1:5" x14ac:dyDescent="0.25">
      <c r="A3" s="244" t="s">
        <v>409</v>
      </c>
      <c r="B3" s="244"/>
      <c r="C3" s="245" t="s">
        <v>2</v>
      </c>
      <c r="D3" s="246"/>
      <c r="E3" s="247"/>
    </row>
    <row r="4" spans="1:5" x14ac:dyDescent="0.25">
      <c r="A4" s="248" t="s">
        <v>410</v>
      </c>
      <c r="B4" s="249"/>
      <c r="C4" s="245" t="s">
        <v>411</v>
      </c>
      <c r="D4" s="246"/>
      <c r="E4" s="247"/>
    </row>
    <row r="5" spans="1:5" ht="15.75" x14ac:dyDescent="0.25">
      <c r="A5" s="250" t="s">
        <v>565</v>
      </c>
      <c r="B5" s="250"/>
      <c r="C5" s="251" t="s">
        <v>281</v>
      </c>
      <c r="D5" s="252"/>
      <c r="E5" s="253"/>
    </row>
    <row r="6" spans="1:5" ht="15.75" x14ac:dyDescent="0.25">
      <c r="A6" s="254" t="s">
        <v>566</v>
      </c>
      <c r="B6" s="255"/>
      <c r="C6" s="251" t="s">
        <v>412</v>
      </c>
      <c r="D6" s="252"/>
      <c r="E6" s="253"/>
    </row>
    <row r="7" spans="1:5" x14ac:dyDescent="0.25">
      <c r="A7" s="256" t="s">
        <v>428</v>
      </c>
      <c r="B7" s="257"/>
      <c r="C7" s="257"/>
      <c r="D7" s="257"/>
      <c r="E7" s="258"/>
    </row>
    <row r="8" spans="1:5" x14ac:dyDescent="0.25">
      <c r="A8" s="241" t="s">
        <v>413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188" t="s">
        <v>60</v>
      </c>
      <c r="C11" s="189">
        <v>2</v>
      </c>
      <c r="D11" s="190">
        <v>379</v>
      </c>
      <c r="E11" s="191">
        <f t="shared" ref="E11:E15" si="0">C11*D11</f>
        <v>758</v>
      </c>
    </row>
    <row r="12" spans="1:5" x14ac:dyDescent="0.25">
      <c r="A12" s="16" t="s">
        <v>414</v>
      </c>
      <c r="B12" s="188" t="s">
        <v>14</v>
      </c>
      <c r="C12" s="189">
        <v>0.5</v>
      </c>
      <c r="D12" s="190">
        <v>2687.3674999999998</v>
      </c>
      <c r="E12" s="191">
        <f t="shared" si="0"/>
        <v>1343.6837499999999</v>
      </c>
    </row>
    <row r="13" spans="1:5" x14ac:dyDescent="0.25">
      <c r="A13" s="16" t="s">
        <v>67</v>
      </c>
      <c r="B13" s="188" t="s">
        <v>14</v>
      </c>
      <c r="C13" s="189">
        <v>10</v>
      </c>
      <c r="D13" s="190">
        <v>407</v>
      </c>
      <c r="E13" s="191">
        <f t="shared" si="0"/>
        <v>4070</v>
      </c>
    </row>
    <row r="14" spans="1:5" x14ac:dyDescent="0.25">
      <c r="A14" s="16" t="s">
        <v>93</v>
      </c>
      <c r="B14" s="188" t="s">
        <v>14</v>
      </c>
      <c r="C14" s="189">
        <v>0.3</v>
      </c>
      <c r="D14" s="190">
        <v>2747.2550000000001</v>
      </c>
      <c r="E14" s="191">
        <f t="shared" si="0"/>
        <v>824.17650000000003</v>
      </c>
    </row>
    <row r="15" spans="1:5" x14ac:dyDescent="0.25">
      <c r="A15" s="16" t="s">
        <v>94</v>
      </c>
      <c r="B15" s="188" t="s">
        <v>14</v>
      </c>
      <c r="C15" s="189">
        <v>1</v>
      </c>
      <c r="D15" s="190">
        <v>3700</v>
      </c>
      <c r="E15" s="191">
        <f t="shared" si="0"/>
        <v>3700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10695.86025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158</v>
      </c>
      <c r="B18" s="192" t="s">
        <v>145</v>
      </c>
      <c r="C18" s="189">
        <v>4</v>
      </c>
      <c r="D18" s="190">
        <v>150</v>
      </c>
      <c r="E18" s="191">
        <f>C18*D18</f>
        <v>600</v>
      </c>
    </row>
    <row r="19" spans="1:5" x14ac:dyDescent="0.25">
      <c r="A19" s="16" t="s">
        <v>415</v>
      </c>
      <c r="B19" s="192" t="s">
        <v>145</v>
      </c>
      <c r="C19" s="189">
        <v>5</v>
      </c>
      <c r="D19" s="190">
        <v>150</v>
      </c>
      <c r="E19" s="191">
        <f>C19*D19</f>
        <v>750</v>
      </c>
    </row>
    <row r="20" spans="1:5" x14ac:dyDescent="0.25">
      <c r="A20" s="34" t="s">
        <v>123</v>
      </c>
      <c r="B20" s="192" t="s">
        <v>145</v>
      </c>
      <c r="C20" s="189">
        <v>7</v>
      </c>
      <c r="D20" s="190">
        <v>150</v>
      </c>
      <c r="E20" s="191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3" t="s">
        <v>416</v>
      </c>
      <c r="C23" s="194">
        <v>2</v>
      </c>
      <c r="D23" s="195">
        <v>25.95</v>
      </c>
      <c r="E23" s="191">
        <f t="shared" ref="E23:E37" si="2">C23*D23</f>
        <v>51.9</v>
      </c>
    </row>
    <row r="24" spans="1:5" x14ac:dyDescent="0.25">
      <c r="A24" s="34" t="s">
        <v>30</v>
      </c>
      <c r="B24" s="193" t="s">
        <v>416</v>
      </c>
      <c r="C24" s="194">
        <v>1</v>
      </c>
      <c r="D24" s="195">
        <v>138.01666666666668</v>
      </c>
      <c r="E24" s="191">
        <v>0</v>
      </c>
    </row>
    <row r="25" spans="1:5" x14ac:dyDescent="0.25">
      <c r="A25" s="34" t="s">
        <v>31</v>
      </c>
      <c r="B25" s="193" t="s">
        <v>416</v>
      </c>
      <c r="C25" s="194">
        <v>0.16</v>
      </c>
      <c r="D25" s="195">
        <v>175.95166666666668</v>
      </c>
      <c r="E25" s="191">
        <f t="shared" si="2"/>
        <v>28.152266666666669</v>
      </c>
    </row>
    <row r="26" spans="1:5" x14ac:dyDescent="0.25">
      <c r="A26" s="34" t="s">
        <v>69</v>
      </c>
      <c r="B26" s="193" t="s">
        <v>416</v>
      </c>
      <c r="C26" s="194">
        <v>0.6</v>
      </c>
      <c r="D26" s="195">
        <v>70</v>
      </c>
      <c r="E26" s="191">
        <f t="shared" si="2"/>
        <v>42</v>
      </c>
    </row>
    <row r="27" spans="1:5" x14ac:dyDescent="0.25">
      <c r="A27" s="34" t="s">
        <v>417</v>
      </c>
      <c r="B27" s="193" t="s">
        <v>416</v>
      </c>
      <c r="C27" s="194">
        <v>12</v>
      </c>
      <c r="D27" s="195">
        <v>35.325000000000003</v>
      </c>
      <c r="E27" s="191">
        <f t="shared" si="2"/>
        <v>423.90000000000003</v>
      </c>
    </row>
    <row r="28" spans="1:5" x14ac:dyDescent="0.25">
      <c r="A28" s="34" t="s">
        <v>418</v>
      </c>
      <c r="B28" s="193" t="s">
        <v>416</v>
      </c>
      <c r="C28" s="194">
        <v>6</v>
      </c>
      <c r="D28" s="195">
        <v>16.5</v>
      </c>
      <c r="E28" s="191">
        <f t="shared" si="2"/>
        <v>99</v>
      </c>
    </row>
    <row r="29" spans="1:5" x14ac:dyDescent="0.25">
      <c r="A29" s="34" t="s">
        <v>419</v>
      </c>
      <c r="B29" s="193" t="s">
        <v>416</v>
      </c>
      <c r="C29" s="194">
        <v>6</v>
      </c>
      <c r="D29" s="195">
        <v>67</v>
      </c>
      <c r="E29" s="191">
        <f t="shared" si="2"/>
        <v>402</v>
      </c>
    </row>
    <row r="30" spans="1:5" x14ac:dyDescent="0.25">
      <c r="A30" s="34" t="s">
        <v>16</v>
      </c>
      <c r="B30" s="193" t="s">
        <v>416</v>
      </c>
      <c r="C30" s="194">
        <v>0.6</v>
      </c>
      <c r="D30" s="195">
        <v>375</v>
      </c>
      <c r="E30" s="191">
        <f t="shared" si="2"/>
        <v>225</v>
      </c>
    </row>
    <row r="31" spans="1:5" x14ac:dyDescent="0.25">
      <c r="A31" s="34" t="s">
        <v>19</v>
      </c>
      <c r="B31" s="193" t="s">
        <v>416</v>
      </c>
      <c r="C31" s="194">
        <v>4</v>
      </c>
      <c r="D31" s="195">
        <v>73.183333333333337</v>
      </c>
      <c r="E31" s="191">
        <f t="shared" si="2"/>
        <v>292.73333333333335</v>
      </c>
    </row>
    <row r="32" spans="1:5" x14ac:dyDescent="0.25">
      <c r="A32" s="34" t="s">
        <v>20</v>
      </c>
      <c r="B32" s="193" t="s">
        <v>416</v>
      </c>
      <c r="C32" s="194">
        <v>2</v>
      </c>
      <c r="D32" s="195">
        <v>47.9</v>
      </c>
      <c r="E32" s="191">
        <f t="shared" si="2"/>
        <v>95.8</v>
      </c>
    </row>
    <row r="33" spans="1:5" x14ac:dyDescent="0.25">
      <c r="A33" s="34" t="s">
        <v>68</v>
      </c>
      <c r="B33" s="193" t="s">
        <v>416</v>
      </c>
      <c r="C33" s="194">
        <v>6</v>
      </c>
      <c r="D33" s="195">
        <v>31.04</v>
      </c>
      <c r="E33" s="191">
        <f t="shared" si="2"/>
        <v>186.24</v>
      </c>
    </row>
    <row r="34" spans="1:5" x14ac:dyDescent="0.25">
      <c r="A34" s="136" t="s">
        <v>22</v>
      </c>
      <c r="B34" s="193" t="s">
        <v>416</v>
      </c>
      <c r="C34" s="194">
        <v>0.8</v>
      </c>
      <c r="D34" s="195">
        <v>125.39999999999999</v>
      </c>
      <c r="E34" s="191">
        <f t="shared" si="2"/>
        <v>100.32</v>
      </c>
    </row>
    <row r="35" spans="1:5" x14ac:dyDescent="0.25">
      <c r="A35" s="136" t="s">
        <v>420</v>
      </c>
      <c r="B35" s="193" t="s">
        <v>416</v>
      </c>
      <c r="C35" s="194">
        <v>1.5</v>
      </c>
      <c r="D35" s="195">
        <v>50.1</v>
      </c>
      <c r="E35" s="191">
        <f t="shared" si="2"/>
        <v>75.150000000000006</v>
      </c>
    </row>
    <row r="36" spans="1:5" x14ac:dyDescent="0.25">
      <c r="A36" s="136" t="s">
        <v>421</v>
      </c>
      <c r="B36" s="193" t="s">
        <v>416</v>
      </c>
      <c r="C36" s="194">
        <v>1</v>
      </c>
      <c r="D36" s="195">
        <v>55</v>
      </c>
      <c r="E36" s="191">
        <f t="shared" si="2"/>
        <v>55</v>
      </c>
    </row>
    <row r="37" spans="1:5" x14ac:dyDescent="0.25">
      <c r="A37" s="136" t="s">
        <v>23</v>
      </c>
      <c r="B37" s="45" t="s">
        <v>416</v>
      </c>
      <c r="C37" s="146">
        <v>0.12</v>
      </c>
      <c r="D37" s="46">
        <v>1500</v>
      </c>
      <c r="E37" s="191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2257.1956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7" t="s">
        <v>422</v>
      </c>
      <c r="B40" s="45" t="s">
        <v>145</v>
      </c>
      <c r="C40" s="57">
        <v>8</v>
      </c>
      <c r="D40" s="190">
        <v>150</v>
      </c>
      <c r="E40" s="191">
        <f>C40*D40</f>
        <v>1200</v>
      </c>
    </row>
    <row r="41" spans="1:5" x14ac:dyDescent="0.25">
      <c r="A41" s="34" t="s">
        <v>423</v>
      </c>
      <c r="B41" s="45" t="s">
        <v>145</v>
      </c>
      <c r="C41" s="57">
        <v>6</v>
      </c>
      <c r="D41" s="190">
        <v>150</v>
      </c>
      <c r="E41" s="191">
        <f t="shared" ref="E41:E46" si="3">C41*D41</f>
        <v>900</v>
      </c>
    </row>
    <row r="42" spans="1:5" x14ac:dyDescent="0.25">
      <c r="A42" s="34" t="s">
        <v>424</v>
      </c>
      <c r="B42" s="45" t="s">
        <v>63</v>
      </c>
      <c r="C42" s="57">
        <v>5</v>
      </c>
      <c r="D42" s="190">
        <v>150</v>
      </c>
      <c r="E42" s="191">
        <f t="shared" si="3"/>
        <v>750</v>
      </c>
    </row>
    <row r="43" spans="1:5" x14ac:dyDescent="0.25">
      <c r="A43" s="34" t="s">
        <v>425</v>
      </c>
      <c r="B43" s="45" t="s">
        <v>145</v>
      </c>
      <c r="C43" s="57">
        <v>5</v>
      </c>
      <c r="D43" s="190">
        <v>150</v>
      </c>
      <c r="E43" s="191">
        <f t="shared" si="3"/>
        <v>750</v>
      </c>
    </row>
    <row r="44" spans="1:5" x14ac:dyDescent="0.25">
      <c r="A44" s="34" t="s">
        <v>44</v>
      </c>
      <c r="B44" s="45" t="s">
        <v>63</v>
      </c>
      <c r="C44" s="57">
        <v>10</v>
      </c>
      <c r="D44" s="190">
        <v>150</v>
      </c>
      <c r="E44" s="191">
        <f t="shared" si="3"/>
        <v>1500</v>
      </c>
    </row>
    <row r="45" spans="1:5" x14ac:dyDescent="0.25">
      <c r="A45" s="34" t="s">
        <v>167</v>
      </c>
      <c r="B45" s="45" t="s">
        <v>145</v>
      </c>
      <c r="C45" s="57">
        <v>4</v>
      </c>
      <c r="D45" s="190">
        <v>150</v>
      </c>
      <c r="E45" s="191">
        <f t="shared" si="3"/>
        <v>600</v>
      </c>
    </row>
    <row r="46" spans="1:5" x14ac:dyDescent="0.25">
      <c r="A46" s="34" t="s">
        <v>426</v>
      </c>
      <c r="B46" s="45" t="s">
        <v>50</v>
      </c>
      <c r="C46" s="57">
        <v>1</v>
      </c>
      <c r="D46" s="190">
        <v>2100</v>
      </c>
      <c r="E46" s="191">
        <f t="shared" si="3"/>
        <v>2100</v>
      </c>
    </row>
    <row r="47" spans="1:5" x14ac:dyDescent="0.25">
      <c r="A47" s="50" t="s">
        <v>102</v>
      </c>
      <c r="B47" s="51"/>
      <c r="C47" s="52"/>
      <c r="D47" s="53"/>
      <c r="E47" s="38">
        <f>SUM(E40:E46)</f>
        <v>7800</v>
      </c>
    </row>
    <row r="48" spans="1:5" x14ac:dyDescent="0.25">
      <c r="A48" s="15" t="s">
        <v>103</v>
      </c>
      <c r="B48" s="15"/>
      <c r="C48" s="15"/>
      <c r="D48" s="15"/>
      <c r="E48" s="25"/>
    </row>
    <row r="49" spans="1:5" x14ac:dyDescent="0.25">
      <c r="A49" s="16" t="s">
        <v>129</v>
      </c>
      <c r="B49" s="196" t="s">
        <v>48</v>
      </c>
      <c r="C49" s="193">
        <v>20</v>
      </c>
      <c r="D49" s="190">
        <v>150</v>
      </c>
      <c r="E49" s="191">
        <f t="shared" ref="E49:E54" si="4">C49*D49</f>
        <v>3000</v>
      </c>
    </row>
    <row r="50" spans="1:5" x14ac:dyDescent="0.25">
      <c r="A50" s="16" t="s">
        <v>108</v>
      </c>
      <c r="B50" s="196" t="s">
        <v>48</v>
      </c>
      <c r="C50" s="193">
        <v>1</v>
      </c>
      <c r="D50" s="190">
        <v>1850</v>
      </c>
      <c r="E50" s="191">
        <f t="shared" si="4"/>
        <v>1850</v>
      </c>
    </row>
    <row r="51" spans="1:5" x14ac:dyDescent="0.25">
      <c r="A51" s="16" t="s">
        <v>171</v>
      </c>
      <c r="B51" s="196" t="s">
        <v>48</v>
      </c>
      <c r="C51" s="193">
        <v>10</v>
      </c>
      <c r="D51" s="190">
        <v>150</v>
      </c>
      <c r="E51" s="191">
        <f t="shared" si="4"/>
        <v>1500</v>
      </c>
    </row>
    <row r="52" spans="1:5" x14ac:dyDescent="0.25">
      <c r="A52" s="16" t="s">
        <v>427</v>
      </c>
      <c r="B52" s="196" t="s">
        <v>48</v>
      </c>
      <c r="C52" s="193">
        <v>7</v>
      </c>
      <c r="D52" s="190">
        <v>150</v>
      </c>
      <c r="E52" s="191">
        <f t="shared" si="4"/>
        <v>1050</v>
      </c>
    </row>
    <row r="53" spans="1:5" x14ac:dyDescent="0.25">
      <c r="A53" s="16" t="s">
        <v>131</v>
      </c>
      <c r="B53" s="196" t="s">
        <v>48</v>
      </c>
      <c r="C53" s="193">
        <v>5</v>
      </c>
      <c r="D53" s="190">
        <v>150</v>
      </c>
      <c r="E53" s="191">
        <f t="shared" si="4"/>
        <v>750</v>
      </c>
    </row>
    <row r="54" spans="1:5" x14ac:dyDescent="0.25">
      <c r="A54" s="16" t="s">
        <v>132</v>
      </c>
      <c r="B54" s="196" t="s">
        <v>145</v>
      </c>
      <c r="C54" s="193">
        <v>3</v>
      </c>
      <c r="D54" s="190">
        <v>150</v>
      </c>
      <c r="E54" s="191">
        <f t="shared" si="4"/>
        <v>450</v>
      </c>
    </row>
    <row r="55" spans="1:5" x14ac:dyDescent="0.25">
      <c r="A55" s="3" t="s">
        <v>110</v>
      </c>
      <c r="B55" s="3"/>
      <c r="C55" s="3"/>
      <c r="D55" s="3"/>
      <c r="E55" s="38">
        <f>SUM(E49:E54)</f>
        <v>8600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31753.055850000001</v>
      </c>
    </row>
    <row r="59" spans="1:5" x14ac:dyDescent="0.25">
      <c r="A59" s="260" t="s">
        <v>53</v>
      </c>
      <c r="B59" s="261"/>
    </row>
    <row r="60" spans="1:5" x14ac:dyDescent="0.25">
      <c r="A60" s="15" t="s">
        <v>138</v>
      </c>
      <c r="B60" s="67">
        <f>E16</f>
        <v>10695.86025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2257.1956</v>
      </c>
    </row>
    <row r="63" spans="1:5" x14ac:dyDescent="0.25">
      <c r="A63" s="22" t="s">
        <v>95</v>
      </c>
      <c r="B63" s="25">
        <f>E47</f>
        <v>7800</v>
      </c>
    </row>
    <row r="64" spans="1:5" x14ac:dyDescent="0.25">
      <c r="A64" s="22" t="s">
        <v>103</v>
      </c>
      <c r="B64" s="25">
        <f>E55</f>
        <v>8600</v>
      </c>
    </row>
    <row r="65" spans="1:4" x14ac:dyDescent="0.25">
      <c r="A65" s="11" t="s">
        <v>52</v>
      </c>
      <c r="B65" s="38">
        <f>SUM(B60:B64)</f>
        <v>31753.055850000001</v>
      </c>
    </row>
    <row r="68" spans="1:4" x14ac:dyDescent="0.25">
      <c r="A68" s="262" t="s">
        <v>567</v>
      </c>
      <c r="B68" s="262"/>
      <c r="C68" s="262"/>
      <c r="D68" s="262"/>
    </row>
    <row r="69" spans="1:4" x14ac:dyDescent="0.25">
      <c r="A69" t="s">
        <v>54</v>
      </c>
    </row>
    <row r="70" spans="1:4" ht="15.75" x14ac:dyDescent="0.25">
      <c r="A70" s="240" t="s">
        <v>55</v>
      </c>
      <c r="B70" s="240"/>
      <c r="C70" s="240"/>
      <c r="D70" s="240"/>
    </row>
    <row r="71" spans="1:4" ht="15.75" x14ac:dyDescent="0.25">
      <c r="A71" s="109" t="s">
        <v>518</v>
      </c>
      <c r="B71" s="109"/>
      <c r="C71" s="240"/>
      <c r="D71" s="240"/>
    </row>
    <row r="72" spans="1:4" ht="15.75" x14ac:dyDescent="0.25">
      <c r="A72" s="240" t="s">
        <v>57</v>
      </c>
      <c r="B72" s="240"/>
      <c r="C72" s="240"/>
      <c r="D72" s="240"/>
    </row>
    <row r="73" spans="1:4" ht="15.75" x14ac:dyDescent="0.25">
      <c r="A73" s="240" t="s">
        <v>519</v>
      </c>
      <c r="B73" s="240"/>
    </row>
  </sheetData>
  <mergeCells count="22">
    <mergeCell ref="A9:E9"/>
    <mergeCell ref="A59:B59"/>
    <mergeCell ref="A68:B68"/>
    <mergeCell ref="C68:D68"/>
    <mergeCell ref="A70:B70"/>
    <mergeCell ref="C70:D70"/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workbookViewId="0">
      <selection activeCell="J8" sqref="J8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7.7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156</v>
      </c>
      <c r="B3" s="276"/>
      <c r="C3" s="251" t="s">
        <v>266</v>
      </c>
      <c r="D3" s="252"/>
      <c r="E3" s="253"/>
    </row>
    <row r="4" spans="1:5" ht="15.75" x14ac:dyDescent="0.25">
      <c r="A4" s="277" t="s">
        <v>265</v>
      </c>
      <c r="B4" s="277"/>
      <c r="C4" s="251" t="s">
        <v>508</v>
      </c>
      <c r="D4" s="252"/>
      <c r="E4" s="253"/>
    </row>
    <row r="5" spans="1:5" ht="15.75" x14ac:dyDescent="0.25">
      <c r="A5" s="250" t="s">
        <v>565</v>
      </c>
      <c r="B5" s="250"/>
      <c r="C5" s="251" t="s">
        <v>261</v>
      </c>
      <c r="D5" s="252"/>
      <c r="E5" s="253"/>
    </row>
    <row r="6" spans="1:5" ht="15.75" x14ac:dyDescent="0.25">
      <c r="A6" s="254" t="s">
        <v>581</v>
      </c>
      <c r="B6" s="255"/>
      <c r="C6" s="251" t="s">
        <v>267</v>
      </c>
      <c r="D6" s="252"/>
      <c r="E6" s="253"/>
    </row>
    <row r="7" spans="1:5" x14ac:dyDescent="0.25">
      <c r="A7" s="256" t="s">
        <v>559</v>
      </c>
      <c r="B7" s="257"/>
      <c r="C7" s="257"/>
      <c r="D7" s="257"/>
      <c r="E7" s="258"/>
    </row>
    <row r="8" spans="1:5" x14ac:dyDescent="0.25">
      <c r="A8" s="284" t="s">
        <v>263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139</v>
      </c>
      <c r="B11" s="55" t="s">
        <v>14</v>
      </c>
      <c r="C11" s="56">
        <v>1</v>
      </c>
      <c r="D11" s="18">
        <v>379</v>
      </c>
      <c r="E11" s="18">
        <f>C11*D11</f>
        <v>379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v>3705.7100000000005</v>
      </c>
      <c r="E12" s="18">
        <f>C12*D12</f>
        <v>1111.7130000000002</v>
      </c>
    </row>
    <row r="13" spans="1:5" x14ac:dyDescent="0.25">
      <c r="A13" s="16" t="s">
        <v>78</v>
      </c>
      <c r="B13" s="55" t="s">
        <v>405</v>
      </c>
      <c r="C13" s="56">
        <v>1</v>
      </c>
      <c r="D13" s="18">
        <v>625</v>
      </c>
      <c r="E13" s="18">
        <f>C13*D13</f>
        <v>625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2115.7130000000002</v>
      </c>
    </row>
    <row r="15" spans="1:5" x14ac:dyDescent="0.25">
      <c r="A15" s="22" t="s">
        <v>141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2</v>
      </c>
      <c r="D16" s="135">
        <v>25.95</v>
      </c>
      <c r="E16" s="18">
        <f>C16*D16</f>
        <v>51.9</v>
      </c>
    </row>
    <row r="17" spans="1:5" x14ac:dyDescent="0.25">
      <c r="A17" s="16" t="s">
        <v>31</v>
      </c>
      <c r="B17" s="120" t="s">
        <v>79</v>
      </c>
      <c r="C17" s="56">
        <v>0.1</v>
      </c>
      <c r="D17" s="135">
        <v>175.95166666666668</v>
      </c>
      <c r="E17" s="18">
        <f t="shared" ref="E17:E31" si="0">C17*D17</f>
        <v>17.595166666666668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v>28</v>
      </c>
      <c r="E18" s="18">
        <f t="shared" si="0"/>
        <v>28</v>
      </c>
    </row>
    <row r="19" spans="1:5" x14ac:dyDescent="0.25">
      <c r="A19" s="16" t="s">
        <v>142</v>
      </c>
      <c r="B19" s="120" t="s">
        <v>92</v>
      </c>
      <c r="C19" s="56">
        <v>0.5</v>
      </c>
      <c r="D19" s="135">
        <v>25.466666666666669</v>
      </c>
      <c r="E19" s="18">
        <f t="shared" si="0"/>
        <v>12.733333333333334</v>
      </c>
    </row>
    <row r="20" spans="1:5" x14ac:dyDescent="0.25">
      <c r="A20" s="16" t="s">
        <v>22</v>
      </c>
      <c r="B20" s="120" t="s">
        <v>92</v>
      </c>
      <c r="C20" s="56">
        <v>0.4</v>
      </c>
      <c r="D20" s="135">
        <v>136</v>
      </c>
      <c r="E20" s="18">
        <f t="shared" si="0"/>
        <v>54.400000000000006</v>
      </c>
    </row>
    <row r="21" spans="1:5" x14ac:dyDescent="0.25">
      <c r="A21" s="16" t="s">
        <v>33</v>
      </c>
      <c r="B21" s="199" t="s">
        <v>92</v>
      </c>
      <c r="C21" s="56">
        <v>0.2</v>
      </c>
      <c r="D21" s="200">
        <v>147.25</v>
      </c>
      <c r="E21" s="18">
        <f t="shared" si="0"/>
        <v>29.450000000000003</v>
      </c>
    </row>
    <row r="22" spans="1:5" x14ac:dyDescent="0.25">
      <c r="A22" s="16" t="s">
        <v>157</v>
      </c>
      <c r="B22" s="120" t="s">
        <v>92</v>
      </c>
      <c r="C22" s="56">
        <v>0.2</v>
      </c>
      <c r="D22" s="135">
        <v>19.399999999999999</v>
      </c>
      <c r="E22" s="18">
        <f t="shared" si="0"/>
        <v>3.88</v>
      </c>
    </row>
    <row r="23" spans="1:5" x14ac:dyDescent="0.25">
      <c r="A23" s="16" t="s">
        <v>16</v>
      </c>
      <c r="B23" s="120" t="s">
        <v>92</v>
      </c>
      <c r="C23" s="56">
        <v>0.6</v>
      </c>
      <c r="D23" s="135">
        <v>120.65</v>
      </c>
      <c r="E23" s="18">
        <f t="shared" si="0"/>
        <v>72.39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v>140</v>
      </c>
      <c r="E24" s="18">
        <f t="shared" si="0"/>
        <v>21</v>
      </c>
    </row>
    <row r="25" spans="1:5" x14ac:dyDescent="0.25">
      <c r="A25" s="16" t="s">
        <v>32</v>
      </c>
      <c r="B25" s="120" t="s">
        <v>92</v>
      </c>
      <c r="C25" s="56">
        <v>2</v>
      </c>
      <c r="D25" s="135">
        <v>16.5</v>
      </c>
      <c r="E25" s="18">
        <f t="shared" si="0"/>
        <v>33</v>
      </c>
    </row>
    <row r="26" spans="1:5" x14ac:dyDescent="0.25">
      <c r="A26" s="16" t="s">
        <v>157</v>
      </c>
      <c r="B26" s="120" t="s">
        <v>92</v>
      </c>
      <c r="C26" s="56">
        <v>0.2</v>
      </c>
      <c r="D26" s="135">
        <v>19.399999999999999</v>
      </c>
      <c r="E26" s="18">
        <f t="shared" si="0"/>
        <v>3.88</v>
      </c>
    </row>
    <row r="27" spans="1:5" x14ac:dyDescent="0.25">
      <c r="A27" s="16" t="s">
        <v>19</v>
      </c>
      <c r="B27" s="120" t="s">
        <v>92</v>
      </c>
      <c r="C27" s="56">
        <v>0.3</v>
      </c>
      <c r="D27" s="135">
        <v>375</v>
      </c>
      <c r="E27" s="18">
        <f t="shared" si="0"/>
        <v>112.5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v>25</v>
      </c>
      <c r="E28" s="18">
        <f t="shared" si="0"/>
        <v>37.5</v>
      </c>
    </row>
    <row r="29" spans="1:5" x14ac:dyDescent="0.25">
      <c r="A29" s="16" t="s">
        <v>157</v>
      </c>
      <c r="B29" s="120" t="s">
        <v>92</v>
      </c>
      <c r="C29" s="56">
        <v>0.1</v>
      </c>
      <c r="D29" s="135">
        <v>19.399999999999999</v>
      </c>
      <c r="E29" s="18">
        <f t="shared" si="0"/>
        <v>1.94</v>
      </c>
    </row>
    <row r="30" spans="1:5" x14ac:dyDescent="0.25">
      <c r="A30" s="16" t="s">
        <v>142</v>
      </c>
      <c r="B30" s="121" t="s">
        <v>92</v>
      </c>
      <c r="C30" s="56">
        <v>0.25</v>
      </c>
      <c r="D30" s="135">
        <v>25.466666666666669</v>
      </c>
      <c r="E30" s="18">
        <f t="shared" si="0"/>
        <v>6.3666666666666671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v>111.78333333333335</v>
      </c>
      <c r="E31" s="18">
        <f t="shared" si="0"/>
        <v>33.535000000000004</v>
      </c>
    </row>
    <row r="32" spans="1:5" x14ac:dyDescent="0.25">
      <c r="A32" s="16" t="s">
        <v>91</v>
      </c>
      <c r="B32" s="121" t="s">
        <v>79</v>
      </c>
      <c r="C32" s="56">
        <v>0.2</v>
      </c>
      <c r="D32" s="135">
        <v>3200</v>
      </c>
      <c r="E32" s="18">
        <f>C32*D32</f>
        <v>640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v>2747.2550000000001</v>
      </c>
      <c r="E33" s="18">
        <f>C33*D33</f>
        <v>274.72550000000001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1434.7956666666666</v>
      </c>
    </row>
    <row r="35" spans="1:5" x14ac:dyDescent="0.25">
      <c r="A35" s="22" t="s">
        <v>143</v>
      </c>
      <c r="B35" s="22"/>
      <c r="C35" s="33"/>
      <c r="D35" s="22"/>
      <c r="E35" s="5"/>
    </row>
    <row r="36" spans="1:5" x14ac:dyDescent="0.25">
      <c r="A36" s="16" t="s">
        <v>158</v>
      </c>
      <c r="B36" s="45" t="s">
        <v>145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159</v>
      </c>
      <c r="B37" s="45" t="s">
        <v>145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123</v>
      </c>
      <c r="B38" s="45" t="s">
        <v>145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160</v>
      </c>
      <c r="B39" s="45" t="s">
        <v>145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149</v>
      </c>
      <c r="B40" s="45" t="s">
        <v>145</v>
      </c>
      <c r="C40" s="35">
        <v>1</v>
      </c>
      <c r="D40" s="46">
        <v>430</v>
      </c>
      <c r="E40" s="18">
        <f t="shared" si="1"/>
        <v>430</v>
      </c>
    </row>
    <row r="41" spans="1:5" x14ac:dyDescent="0.25">
      <c r="A41" s="34" t="s">
        <v>150</v>
      </c>
      <c r="B41" s="45" t="s">
        <v>145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1180</v>
      </c>
    </row>
    <row r="43" spans="1:5" x14ac:dyDescent="0.25">
      <c r="A43" s="22" t="s">
        <v>151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105</v>
      </c>
      <c r="C44" s="35">
        <v>1</v>
      </c>
      <c r="D44" s="36">
        <v>550</v>
      </c>
      <c r="E44" s="18">
        <f t="shared" ref="E44:E45" si="2">C44*D44</f>
        <v>550</v>
      </c>
    </row>
    <row r="45" spans="1:5" x14ac:dyDescent="0.25">
      <c r="A45" s="34" t="s">
        <v>152</v>
      </c>
      <c r="B45" s="45" t="s">
        <v>153</v>
      </c>
      <c r="C45" s="35">
        <v>2</v>
      </c>
      <c r="D45" s="36">
        <v>280</v>
      </c>
      <c r="E45" s="18">
        <f t="shared" si="2"/>
        <v>560</v>
      </c>
    </row>
    <row r="46" spans="1:5" x14ac:dyDescent="0.25">
      <c r="A46" s="50" t="s">
        <v>102</v>
      </c>
      <c r="B46" s="51"/>
      <c r="C46" s="52"/>
      <c r="D46" s="53"/>
      <c r="E46" s="54">
        <f>SUM(E44:E45)</f>
        <v>1110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5840.5086666666666</v>
      </c>
    </row>
    <row r="50" spans="1:4" x14ac:dyDescent="0.25">
      <c r="A50" s="260" t="s">
        <v>53</v>
      </c>
      <c r="B50" s="261"/>
    </row>
    <row r="51" spans="1:4" x14ac:dyDescent="0.25">
      <c r="A51" s="15" t="str">
        <f>A10</f>
        <v>1-Insumos</v>
      </c>
      <c r="B51" s="25">
        <f>E14</f>
        <v>2115.7130000000002</v>
      </c>
    </row>
    <row r="52" spans="1:4" x14ac:dyDescent="0.25">
      <c r="A52" s="22" t="str">
        <f>A15</f>
        <v>2-Tratos Culturais</v>
      </c>
      <c r="B52" s="25">
        <f>E34</f>
        <v>1434.7956666666666</v>
      </c>
    </row>
    <row r="53" spans="1:4" x14ac:dyDescent="0.25">
      <c r="A53" s="22" t="str">
        <f>A35</f>
        <v>3-Serviços</v>
      </c>
      <c r="B53" s="25">
        <f>E42</f>
        <v>1180</v>
      </c>
    </row>
    <row r="54" spans="1:4" x14ac:dyDescent="0.25">
      <c r="A54" s="22" t="str">
        <f>A43</f>
        <v>4-Outros custos</v>
      </c>
      <c r="B54" s="25">
        <f>E46</f>
        <v>1110</v>
      </c>
    </row>
    <row r="55" spans="1:4" x14ac:dyDescent="0.25">
      <c r="A55" s="11" t="s">
        <v>65</v>
      </c>
      <c r="B55" s="38">
        <f>SUM(B51:B54)</f>
        <v>5840.5086666666666</v>
      </c>
    </row>
    <row r="58" spans="1:4" x14ac:dyDescent="0.25">
      <c r="A58" s="262" t="s">
        <v>567</v>
      </c>
      <c r="B58" s="262"/>
      <c r="C58" s="262"/>
      <c r="D58" s="262"/>
    </row>
    <row r="59" spans="1:4" x14ac:dyDescent="0.25">
      <c r="A59" t="s">
        <v>54</v>
      </c>
    </row>
    <row r="60" spans="1:4" ht="15.75" x14ac:dyDescent="0.25">
      <c r="A60" s="240" t="s">
        <v>55</v>
      </c>
      <c r="B60" s="240"/>
      <c r="C60" s="240"/>
      <c r="D60" s="240"/>
    </row>
    <row r="61" spans="1:4" ht="15.75" x14ac:dyDescent="0.25">
      <c r="A61" s="109" t="s">
        <v>518</v>
      </c>
      <c r="B61" s="109"/>
      <c r="C61" s="240"/>
      <c r="D61" s="240"/>
    </row>
    <row r="62" spans="1:4" ht="15.75" x14ac:dyDescent="0.25">
      <c r="A62" s="240" t="s">
        <v>57</v>
      </c>
      <c r="B62" s="240"/>
      <c r="C62" s="240"/>
      <c r="D62" s="240"/>
    </row>
    <row r="63" spans="1:4" ht="15.75" x14ac:dyDescent="0.25">
      <c r="A63" s="240" t="s">
        <v>519</v>
      </c>
      <c r="B63" s="240"/>
    </row>
  </sheetData>
  <mergeCells count="22"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  <mergeCell ref="C62:D62"/>
    <mergeCell ref="A50:B50"/>
    <mergeCell ref="A58:B58"/>
    <mergeCell ref="C58:D58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workbookViewId="0">
      <selection sqref="A1:E69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6.25" customHeight="1" x14ac:dyDescent="0.25">
      <c r="A2" s="242"/>
      <c r="B2" s="243"/>
      <c r="C2" s="243"/>
      <c r="D2" s="243"/>
      <c r="E2" s="243"/>
    </row>
    <row r="3" spans="1:5" x14ac:dyDescent="0.25">
      <c r="A3" s="244" t="s">
        <v>161</v>
      </c>
      <c r="B3" s="244"/>
      <c r="C3" s="245" t="s">
        <v>71</v>
      </c>
      <c r="D3" s="246"/>
      <c r="E3" s="247"/>
    </row>
    <row r="4" spans="1:5" x14ac:dyDescent="0.25">
      <c r="A4" s="248" t="s">
        <v>395</v>
      </c>
      <c r="B4" s="249"/>
      <c r="C4" s="245" t="s">
        <v>509</v>
      </c>
      <c r="D4" s="246"/>
      <c r="E4" s="247"/>
    </row>
    <row r="5" spans="1:5" ht="15.75" x14ac:dyDescent="0.25">
      <c r="A5" s="250" t="s">
        <v>565</v>
      </c>
      <c r="B5" s="250"/>
      <c r="C5" s="201" t="s">
        <v>272</v>
      </c>
      <c r="D5" s="202"/>
      <c r="E5" s="203"/>
    </row>
    <row r="6" spans="1:5" ht="15.75" x14ac:dyDescent="0.25">
      <c r="A6" s="254" t="s">
        <v>582</v>
      </c>
      <c r="B6" s="255"/>
      <c r="C6" s="251" t="s">
        <v>396</v>
      </c>
      <c r="D6" s="252"/>
      <c r="E6" s="253"/>
    </row>
    <row r="7" spans="1:5" x14ac:dyDescent="0.25">
      <c r="A7" s="256" t="s">
        <v>73</v>
      </c>
      <c r="B7" s="257"/>
      <c r="C7" s="257"/>
      <c r="D7" s="257"/>
      <c r="E7" s="258"/>
    </row>
    <row r="8" spans="1:5" x14ac:dyDescent="0.25">
      <c r="A8" s="241" t="s">
        <v>137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111</v>
      </c>
      <c r="C11" s="56">
        <v>0.9</v>
      </c>
      <c r="D11" s="18">
        <v>12924.75</v>
      </c>
      <c r="E11" s="18">
        <f>C11*D11</f>
        <v>11632.275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3705.71</v>
      </c>
      <c r="E12" s="18">
        <f t="shared" ref="E12:E14" si="0">C12*D12</f>
        <v>1852.855</v>
      </c>
    </row>
    <row r="13" spans="1:5" x14ac:dyDescent="0.25">
      <c r="A13" s="16" t="s">
        <v>162</v>
      </c>
      <c r="B13" s="55" t="s">
        <v>14</v>
      </c>
      <c r="C13" s="56">
        <v>3</v>
      </c>
      <c r="D13" s="18">
        <v>436.5</v>
      </c>
      <c r="E13" s="18">
        <f t="shared" si="0"/>
        <v>1309.5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3700</v>
      </c>
      <c r="E14" s="18">
        <f t="shared" si="0"/>
        <v>3700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18494.629999999997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158</v>
      </c>
      <c r="B17" s="120" t="s">
        <v>145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163</v>
      </c>
      <c r="B18" s="120" t="s">
        <v>145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164</v>
      </c>
      <c r="B19" s="120" t="s">
        <v>145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159</v>
      </c>
      <c r="B20" s="120" t="s">
        <v>145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165</v>
      </c>
      <c r="B21" s="120" t="s">
        <v>145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166</v>
      </c>
      <c r="B22" s="120" t="s">
        <v>145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2115</v>
      </c>
      <c r="E25" s="18">
        <f t="shared" ref="E25:E35" si="2">C25*D25</f>
        <v>1057.5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2778.23</v>
      </c>
      <c r="E26" s="18">
        <f t="shared" si="2"/>
        <v>1389.115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37.5</v>
      </c>
      <c r="E27" s="18">
        <f t="shared" si="2"/>
        <v>45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175.95</v>
      </c>
      <c r="E28" s="18">
        <f t="shared" si="2"/>
        <v>175.95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25</v>
      </c>
      <c r="E29" s="18">
        <f t="shared" si="2"/>
        <v>1562.5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52.85</v>
      </c>
      <c r="E30" s="18">
        <f t="shared" si="2"/>
        <v>105.7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27.5</v>
      </c>
      <c r="E31" s="18">
        <f t="shared" si="2"/>
        <v>44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375</v>
      </c>
      <c r="E32" s="18">
        <f t="shared" si="2"/>
        <v>750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73.8</v>
      </c>
      <c r="E33" s="18">
        <f t="shared" si="2"/>
        <v>738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</v>
      </c>
      <c r="E34" s="18">
        <f t="shared" si="2"/>
        <v>44.5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22.35</v>
      </c>
      <c r="E35" s="18">
        <f t="shared" si="2"/>
        <v>67.050000000000011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5979.3149999999996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123</v>
      </c>
      <c r="B38" s="45" t="s">
        <v>145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167</v>
      </c>
      <c r="B39" s="45" t="s">
        <v>145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145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168</v>
      </c>
      <c r="B41" s="45" t="s">
        <v>122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102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103</v>
      </c>
      <c r="B43" s="15"/>
      <c r="C43" s="15"/>
      <c r="D43" s="15"/>
      <c r="E43" s="25"/>
    </row>
    <row r="44" spans="1:5" x14ac:dyDescent="0.25">
      <c r="A44" s="16" t="s">
        <v>169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129</v>
      </c>
      <c r="B45" s="16" t="s">
        <v>170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108</v>
      </c>
      <c r="B46" s="16" t="s">
        <v>48</v>
      </c>
      <c r="C46" s="45">
        <v>1</v>
      </c>
      <c r="D46" s="18">
        <v>2550</v>
      </c>
      <c r="E46" s="18">
        <f t="shared" si="4"/>
        <v>2550</v>
      </c>
    </row>
    <row r="47" spans="1:5" x14ac:dyDescent="0.25">
      <c r="A47" s="16" t="s">
        <v>171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131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132</v>
      </c>
      <c r="B49" s="16" t="s">
        <v>145</v>
      </c>
      <c r="C49" s="45">
        <v>2</v>
      </c>
      <c r="D49" s="18">
        <v>1150</v>
      </c>
      <c r="E49" s="18">
        <f t="shared" si="4"/>
        <v>2300</v>
      </c>
    </row>
    <row r="50" spans="1:5" x14ac:dyDescent="0.25">
      <c r="A50" s="3" t="s">
        <v>110</v>
      </c>
      <c r="B50" s="3"/>
      <c r="C50" s="3"/>
      <c r="D50" s="3"/>
      <c r="E50" s="38">
        <f>SUM(E44:E49)</f>
        <v>51890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81313.944999999992</v>
      </c>
    </row>
    <row r="54" spans="1:5" x14ac:dyDescent="0.25">
      <c r="A54" s="260" t="s">
        <v>53</v>
      </c>
      <c r="B54" s="261"/>
    </row>
    <row r="55" spans="1:5" x14ac:dyDescent="0.25">
      <c r="A55" s="15" t="s">
        <v>138</v>
      </c>
      <c r="B55" s="4">
        <f>E15</f>
        <v>18494.629999999997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5979.3149999999996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103</v>
      </c>
      <c r="B59" s="25">
        <f>E50</f>
        <v>51890</v>
      </c>
    </row>
    <row r="60" spans="1:5" x14ac:dyDescent="0.25">
      <c r="A60" s="11" t="s">
        <v>52</v>
      </c>
      <c r="B60" s="38">
        <f>SUM(B55:B59)</f>
        <v>81313.944999999992</v>
      </c>
    </row>
    <row r="63" spans="1:5" x14ac:dyDescent="0.25">
      <c r="A63" s="262" t="s">
        <v>567</v>
      </c>
      <c r="B63" s="262"/>
      <c r="C63" s="262"/>
      <c r="D63" s="262"/>
    </row>
    <row r="64" spans="1:5" x14ac:dyDescent="0.25">
      <c r="A64" t="s">
        <v>54</v>
      </c>
    </row>
    <row r="65" spans="1:4" ht="15.75" x14ac:dyDescent="0.25">
      <c r="A65" s="240" t="s">
        <v>55</v>
      </c>
      <c r="B65" s="240"/>
      <c r="C65" s="240"/>
      <c r="D65" s="240"/>
    </row>
    <row r="66" spans="1:4" ht="15.75" x14ac:dyDescent="0.25">
      <c r="A66" s="109" t="s">
        <v>518</v>
      </c>
      <c r="B66" s="109"/>
      <c r="C66" s="240"/>
      <c r="D66" s="240"/>
    </row>
    <row r="67" spans="1:4" ht="15.75" x14ac:dyDescent="0.25">
      <c r="A67" s="240" t="s">
        <v>57</v>
      </c>
      <c r="B67" s="240"/>
      <c r="C67" s="240"/>
      <c r="D67" s="240"/>
    </row>
    <row r="68" spans="1:4" ht="15.75" x14ac:dyDescent="0.25">
      <c r="A68" s="240" t="s">
        <v>519</v>
      </c>
      <c r="B68" s="240"/>
    </row>
  </sheetData>
  <mergeCells count="21">
    <mergeCell ref="A68:B68"/>
    <mergeCell ref="A67:B67"/>
    <mergeCell ref="C67:D67"/>
    <mergeCell ref="A54:B54"/>
    <mergeCell ref="A63:B63"/>
    <mergeCell ref="C63:D63"/>
    <mergeCell ref="A65:B65"/>
    <mergeCell ref="C65:D65"/>
    <mergeCell ref="C66:D66"/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abSelected="1" workbookViewId="0">
      <selection activeCell="J11" sqref="J11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2.2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172</v>
      </c>
      <c r="B3" s="276"/>
      <c r="C3" s="251" t="s">
        <v>268</v>
      </c>
      <c r="D3" s="252"/>
      <c r="E3" s="253"/>
    </row>
    <row r="4" spans="1:5" ht="15.75" x14ac:dyDescent="0.25">
      <c r="A4" s="277" t="s">
        <v>265</v>
      </c>
      <c r="B4" s="277"/>
      <c r="C4" s="251" t="s">
        <v>534</v>
      </c>
      <c r="D4" s="252"/>
      <c r="E4" s="253"/>
    </row>
    <row r="5" spans="1:5" ht="15.75" x14ac:dyDescent="0.25">
      <c r="A5" s="250" t="s">
        <v>565</v>
      </c>
      <c r="B5" s="250"/>
      <c r="C5" s="251" t="s">
        <v>269</v>
      </c>
      <c r="D5" s="252"/>
      <c r="E5" s="253"/>
    </row>
    <row r="6" spans="1:5" ht="15.75" x14ac:dyDescent="0.25">
      <c r="A6" s="274" t="s">
        <v>583</v>
      </c>
      <c r="B6" s="281"/>
      <c r="C6" s="251" t="s">
        <v>267</v>
      </c>
      <c r="D6" s="252"/>
      <c r="E6" s="253"/>
    </row>
    <row r="7" spans="1:5" x14ac:dyDescent="0.25">
      <c r="A7" s="256" t="s">
        <v>468</v>
      </c>
      <c r="B7" s="257"/>
      <c r="C7" s="257"/>
      <c r="D7" s="257"/>
      <c r="E7" s="258"/>
    </row>
    <row r="8" spans="1:5" x14ac:dyDescent="0.25">
      <c r="A8" s="284" t="s">
        <v>263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v>12</v>
      </c>
      <c r="E11" s="18">
        <f>C11*D11</f>
        <v>600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v>3585.49</v>
      </c>
      <c r="E12" s="18">
        <f>C12*D12</f>
        <v>1434.1959999999999</v>
      </c>
    </row>
    <row r="13" spans="1:5" x14ac:dyDescent="0.25">
      <c r="A13" s="16" t="s">
        <v>162</v>
      </c>
      <c r="B13" s="55" t="s">
        <v>14</v>
      </c>
      <c r="C13" s="56">
        <v>1.5</v>
      </c>
      <c r="D13" s="18">
        <v>379</v>
      </c>
      <c r="E13" s="18">
        <f>C13*D13</f>
        <v>568.5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2602.6959999999999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173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v>2687.3674999999998</v>
      </c>
      <c r="E20" s="46">
        <f>C20*D20</f>
        <v>1343.6837499999999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v>35.325000000000003</v>
      </c>
      <c r="E21" s="46">
        <f t="shared" ref="E21:E30" si="0">C21*D21</f>
        <v>176.625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v>22.48</v>
      </c>
      <c r="E22" s="46">
        <f t="shared" si="0"/>
        <v>44.96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v>32.586666666666666</v>
      </c>
      <c r="E23" s="46">
        <f t="shared" si="0"/>
        <v>32.586666666666666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v>106</v>
      </c>
      <c r="E24" s="46">
        <f t="shared" si="0"/>
        <v>53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v>27.5</v>
      </c>
      <c r="E25" s="46">
        <f t="shared" si="0"/>
        <v>55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v>25.95</v>
      </c>
      <c r="E26" s="46">
        <f t="shared" si="0"/>
        <v>51.9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v>25</v>
      </c>
      <c r="E27" s="46">
        <f t="shared" si="0"/>
        <v>50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v>175.95166666666668</v>
      </c>
      <c r="E28" s="46">
        <f t="shared" si="0"/>
        <v>123.16616666666667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v>134.85</v>
      </c>
      <c r="E29" s="46">
        <f t="shared" si="0"/>
        <v>161.82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v>46.65</v>
      </c>
      <c r="E30" s="46">
        <f t="shared" si="0"/>
        <v>37.32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2130.0615833333336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123</v>
      </c>
      <c r="B33" s="45" t="s">
        <v>145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167</v>
      </c>
      <c r="B34" s="45" t="s">
        <v>145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145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102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103</v>
      </c>
      <c r="B37" s="15"/>
      <c r="C37" s="15"/>
      <c r="D37" s="15"/>
      <c r="E37" s="25"/>
    </row>
    <row r="38" spans="1:5" x14ac:dyDescent="0.25">
      <c r="A38" s="16" t="s">
        <v>174</v>
      </c>
      <c r="B38" s="16" t="s">
        <v>48</v>
      </c>
      <c r="C38" s="45">
        <v>1</v>
      </c>
      <c r="D38" s="18">
        <v>2050</v>
      </c>
      <c r="E38" s="18">
        <v>1500</v>
      </c>
    </row>
    <row r="39" spans="1:5" x14ac:dyDescent="0.25">
      <c r="A39" s="16" t="s">
        <v>175</v>
      </c>
      <c r="B39" s="16" t="s">
        <v>176</v>
      </c>
      <c r="C39" s="45">
        <v>1</v>
      </c>
      <c r="D39" s="18">
        <v>1000</v>
      </c>
      <c r="E39" s="18">
        <f>C39*D39</f>
        <v>1000</v>
      </c>
    </row>
    <row r="40" spans="1:5" x14ac:dyDescent="0.25">
      <c r="A40" s="3" t="s">
        <v>110</v>
      </c>
      <c r="B40" s="3"/>
      <c r="C40" s="3"/>
      <c r="D40" s="3"/>
      <c r="E40" s="4">
        <f>SUM(E38:E39)</f>
        <v>2500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8807.757583333334</v>
      </c>
    </row>
    <row r="44" spans="1:5" x14ac:dyDescent="0.25">
      <c r="A44" s="260" t="s">
        <v>53</v>
      </c>
      <c r="B44" s="261"/>
    </row>
    <row r="45" spans="1:5" x14ac:dyDescent="0.25">
      <c r="A45" s="15" t="str">
        <f>A10</f>
        <v>1-Insumos</v>
      </c>
      <c r="B45" s="25">
        <f>E14</f>
        <v>2602.6959999999999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2130.0615833333336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2500</v>
      </c>
    </row>
    <row r="50" spans="1:4" x14ac:dyDescent="0.25">
      <c r="A50" s="11" t="str">
        <f>A41</f>
        <v xml:space="preserve">TOTAL </v>
      </c>
      <c r="B50" s="38">
        <f>E41</f>
        <v>8807.757583333334</v>
      </c>
    </row>
    <row r="53" spans="1:4" x14ac:dyDescent="0.25">
      <c r="A53" s="262" t="s">
        <v>567</v>
      </c>
      <c r="B53" s="262"/>
      <c r="C53" s="262"/>
      <c r="D53" s="262"/>
    </row>
    <row r="54" spans="1:4" x14ac:dyDescent="0.25">
      <c r="A54" t="s">
        <v>54</v>
      </c>
    </row>
    <row r="55" spans="1:4" ht="15.75" x14ac:dyDescent="0.25">
      <c r="A55" s="240" t="s">
        <v>55</v>
      </c>
      <c r="B55" s="240"/>
      <c r="C55" s="240"/>
      <c r="D55" s="240"/>
    </row>
    <row r="56" spans="1:4" ht="15.75" x14ac:dyDescent="0.25">
      <c r="A56" s="109" t="s">
        <v>518</v>
      </c>
      <c r="B56" s="109"/>
      <c r="C56" s="240"/>
      <c r="D56" s="240"/>
    </row>
    <row r="57" spans="1:4" ht="15.75" x14ac:dyDescent="0.25">
      <c r="A57" s="240" t="s">
        <v>57</v>
      </c>
      <c r="B57" s="240"/>
      <c r="C57" s="240"/>
      <c r="D57" s="240"/>
    </row>
    <row r="58" spans="1:4" ht="15.75" x14ac:dyDescent="0.25">
      <c r="A58" s="240" t="s">
        <v>519</v>
      </c>
      <c r="B58" s="240"/>
    </row>
  </sheetData>
  <mergeCells count="22">
    <mergeCell ref="A57:B57"/>
    <mergeCell ref="C57:D57"/>
    <mergeCell ref="A6:B6"/>
    <mergeCell ref="A55:B55"/>
    <mergeCell ref="C55:D55"/>
    <mergeCell ref="C56:D56"/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workbookViewId="0">
      <selection sqref="A1:E63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1.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179</v>
      </c>
      <c r="B3" s="276"/>
      <c r="C3" s="251" t="s">
        <v>270</v>
      </c>
      <c r="D3" s="252"/>
      <c r="E3" s="253"/>
    </row>
    <row r="4" spans="1:5" ht="15.75" x14ac:dyDescent="0.25">
      <c r="A4" s="277" t="s">
        <v>265</v>
      </c>
      <c r="B4" s="277"/>
      <c r="C4" s="251" t="s">
        <v>453</v>
      </c>
      <c r="D4" s="252"/>
      <c r="E4" s="253"/>
    </row>
    <row r="5" spans="1:5" ht="15.75" x14ac:dyDescent="0.25">
      <c r="A5" s="250" t="s">
        <v>565</v>
      </c>
      <c r="B5" s="250"/>
      <c r="C5" s="251" t="s">
        <v>400</v>
      </c>
      <c r="D5" s="252"/>
      <c r="E5" s="253"/>
    </row>
    <row r="6" spans="1:5" ht="15.75" x14ac:dyDescent="0.25">
      <c r="A6" s="274" t="s">
        <v>584</v>
      </c>
      <c r="B6" s="281"/>
      <c r="C6" s="251" t="s">
        <v>401</v>
      </c>
      <c r="D6" s="252"/>
      <c r="E6" s="253"/>
    </row>
    <row r="7" spans="1:5" x14ac:dyDescent="0.25">
      <c r="A7" s="256" t="s">
        <v>393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111</v>
      </c>
      <c r="C11" s="16">
        <v>1.5</v>
      </c>
      <c r="D11" s="18">
        <v>2790.5</v>
      </c>
      <c r="E11" s="18">
        <f>C11*D11</f>
        <v>4185.75</v>
      </c>
    </row>
    <row r="12" spans="1:5" x14ac:dyDescent="0.25">
      <c r="A12" s="16" t="s">
        <v>180</v>
      </c>
      <c r="B12" s="16" t="s">
        <v>14</v>
      </c>
      <c r="C12" s="16">
        <v>2</v>
      </c>
      <c r="D12" s="18">
        <v>379</v>
      </c>
      <c r="E12" s="18">
        <f t="shared" ref="E12:E23" si="0">C12*D12</f>
        <v>758</v>
      </c>
    </row>
    <row r="13" spans="1:5" x14ac:dyDescent="0.25">
      <c r="A13" s="16" t="s">
        <v>510</v>
      </c>
      <c r="B13" s="16" t="s">
        <v>14</v>
      </c>
      <c r="C13" s="16">
        <v>1.8</v>
      </c>
      <c r="D13" s="18">
        <v>3700</v>
      </c>
      <c r="E13" s="18">
        <f t="shared" si="0"/>
        <v>6660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v>3454.5425</v>
      </c>
      <c r="E14" s="18">
        <f t="shared" si="0"/>
        <v>5181.8137500000003</v>
      </c>
    </row>
    <row r="15" spans="1:5" x14ac:dyDescent="0.25">
      <c r="A15" s="16" t="s">
        <v>178</v>
      </c>
      <c r="B15" s="16" t="s">
        <v>14</v>
      </c>
      <c r="C15" s="16">
        <v>1</v>
      </c>
      <c r="D15" s="18">
        <v>2687.3674999999998</v>
      </c>
      <c r="E15" s="18">
        <f t="shared" si="0"/>
        <v>2687.3674999999998</v>
      </c>
    </row>
    <row r="16" spans="1:5" x14ac:dyDescent="0.25">
      <c r="A16" s="16" t="s">
        <v>29</v>
      </c>
      <c r="B16" s="16" t="s">
        <v>181</v>
      </c>
      <c r="C16" s="16">
        <v>1</v>
      </c>
      <c r="D16" s="18">
        <v>134.85</v>
      </c>
      <c r="E16" s="18">
        <f t="shared" si="0"/>
        <v>134.85</v>
      </c>
    </row>
    <row r="17" spans="1:5" x14ac:dyDescent="0.25">
      <c r="A17" s="16" t="s">
        <v>30</v>
      </c>
      <c r="B17" s="16" t="s">
        <v>181</v>
      </c>
      <c r="C17" s="16">
        <v>0.12</v>
      </c>
      <c r="D17" s="18">
        <v>175.95166666666668</v>
      </c>
      <c r="E17" s="18">
        <f t="shared" si="0"/>
        <v>21.1142</v>
      </c>
    </row>
    <row r="18" spans="1:5" x14ac:dyDescent="0.25">
      <c r="A18" s="16" t="s">
        <v>182</v>
      </c>
      <c r="B18" s="16" t="s">
        <v>181</v>
      </c>
      <c r="C18" s="16">
        <v>2</v>
      </c>
      <c r="D18" s="18">
        <v>89</v>
      </c>
      <c r="E18" s="18">
        <f t="shared" si="0"/>
        <v>178</v>
      </c>
    </row>
    <row r="19" spans="1:5" x14ac:dyDescent="0.25">
      <c r="A19" s="16" t="s">
        <v>22</v>
      </c>
      <c r="B19" s="16" t="s">
        <v>181</v>
      </c>
      <c r="C19" s="16">
        <v>2</v>
      </c>
      <c r="D19" s="18">
        <v>46.65</v>
      </c>
      <c r="E19" s="18">
        <f t="shared" si="0"/>
        <v>93.3</v>
      </c>
    </row>
    <row r="20" spans="1:5" x14ac:dyDescent="0.25">
      <c r="A20" s="16" t="s">
        <v>16</v>
      </c>
      <c r="B20" s="16" t="s">
        <v>181</v>
      </c>
      <c r="C20" s="123">
        <v>4</v>
      </c>
      <c r="D20" s="18">
        <v>73.183333333333337</v>
      </c>
      <c r="E20" s="18">
        <f t="shared" si="0"/>
        <v>292.73333333333335</v>
      </c>
    </row>
    <row r="21" spans="1:5" x14ac:dyDescent="0.25">
      <c r="A21" s="16" t="s">
        <v>120</v>
      </c>
      <c r="B21" s="16" t="s">
        <v>181</v>
      </c>
      <c r="C21" s="123">
        <v>0.8</v>
      </c>
      <c r="D21" s="18">
        <v>375</v>
      </c>
      <c r="E21" s="18">
        <f t="shared" si="0"/>
        <v>300</v>
      </c>
    </row>
    <row r="22" spans="1:5" x14ac:dyDescent="0.25">
      <c r="A22" s="16" t="s">
        <v>19</v>
      </c>
      <c r="B22" s="16" t="s">
        <v>181</v>
      </c>
      <c r="C22" s="123">
        <v>1.2</v>
      </c>
      <c r="D22" s="18">
        <v>52.85</v>
      </c>
      <c r="E22" s="18">
        <f t="shared" si="0"/>
        <v>63.42</v>
      </c>
    </row>
    <row r="23" spans="1:5" x14ac:dyDescent="0.25">
      <c r="A23" s="16" t="s">
        <v>20</v>
      </c>
      <c r="B23" s="16" t="s">
        <v>181</v>
      </c>
      <c r="C23" s="123">
        <v>2</v>
      </c>
      <c r="D23" s="18">
        <v>91.6</v>
      </c>
      <c r="E23" s="18">
        <f t="shared" si="0"/>
        <v>183.2</v>
      </c>
    </row>
    <row r="24" spans="1:5" x14ac:dyDescent="0.25">
      <c r="A24" s="3" t="s">
        <v>36</v>
      </c>
      <c r="B24" s="31"/>
      <c r="C24" s="32"/>
      <c r="D24" s="32"/>
      <c r="E24" s="4">
        <f>SUM(E11:E23)</f>
        <v>20739.548783333332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183</v>
      </c>
      <c r="B26" s="16" t="s">
        <v>112</v>
      </c>
      <c r="C26" s="35">
        <v>3</v>
      </c>
      <c r="D26" s="204">
        <v>150</v>
      </c>
      <c r="E26" s="138">
        <f>C26*D26</f>
        <v>450</v>
      </c>
    </row>
    <row r="27" spans="1:5" x14ac:dyDescent="0.25">
      <c r="A27" s="34" t="s">
        <v>81</v>
      </c>
      <c r="B27" s="16" t="s">
        <v>112</v>
      </c>
      <c r="C27" s="35">
        <v>4</v>
      </c>
      <c r="D27" s="204">
        <v>150</v>
      </c>
      <c r="E27" s="138">
        <f t="shared" ref="E27:E36" si="1">C27*D27</f>
        <v>600</v>
      </c>
    </row>
    <row r="28" spans="1:5" x14ac:dyDescent="0.25">
      <c r="A28" s="34" t="s">
        <v>184</v>
      </c>
      <c r="B28" s="16" t="s">
        <v>112</v>
      </c>
      <c r="C28" s="35">
        <v>4</v>
      </c>
      <c r="D28" s="204">
        <v>150</v>
      </c>
      <c r="E28" s="138">
        <f t="shared" si="1"/>
        <v>600</v>
      </c>
    </row>
    <row r="29" spans="1:5" x14ac:dyDescent="0.25">
      <c r="A29" s="34" t="s">
        <v>185</v>
      </c>
      <c r="B29" s="16" t="s">
        <v>112</v>
      </c>
      <c r="C29" s="35">
        <v>4</v>
      </c>
      <c r="D29" s="204">
        <v>150</v>
      </c>
      <c r="E29" s="138">
        <f t="shared" si="1"/>
        <v>600</v>
      </c>
    </row>
    <row r="30" spans="1:5" x14ac:dyDescent="0.25">
      <c r="A30" s="16" t="s">
        <v>186</v>
      </c>
      <c r="B30" s="16" t="s">
        <v>112</v>
      </c>
      <c r="C30" s="123">
        <v>4</v>
      </c>
      <c r="D30" s="204">
        <v>150</v>
      </c>
      <c r="E30" s="138">
        <f t="shared" si="1"/>
        <v>600</v>
      </c>
    </row>
    <row r="31" spans="1:5" x14ac:dyDescent="0.25">
      <c r="A31" s="16" t="s">
        <v>187</v>
      </c>
      <c r="B31" s="16" t="s">
        <v>48</v>
      </c>
      <c r="C31" s="123">
        <v>25</v>
      </c>
      <c r="D31" s="205">
        <v>150</v>
      </c>
      <c r="E31" s="138">
        <f t="shared" si="1"/>
        <v>3750</v>
      </c>
    </row>
    <row r="32" spans="1:5" x14ac:dyDescent="0.25">
      <c r="A32" s="16" t="s">
        <v>188</v>
      </c>
      <c r="B32" s="16" t="s">
        <v>112</v>
      </c>
      <c r="C32" s="123">
        <v>4</v>
      </c>
      <c r="D32" s="204">
        <v>150</v>
      </c>
      <c r="E32" s="138">
        <f t="shared" si="1"/>
        <v>600</v>
      </c>
    </row>
    <row r="33" spans="1:5" x14ac:dyDescent="0.25">
      <c r="A33" s="16" t="s">
        <v>189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124</v>
      </c>
      <c r="B35" s="16" t="s">
        <v>112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190</v>
      </c>
      <c r="B36" s="16" t="s">
        <v>112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191</v>
      </c>
      <c r="B38" s="22"/>
      <c r="C38" s="33"/>
      <c r="D38" s="22"/>
      <c r="E38" s="5"/>
    </row>
    <row r="39" spans="1:5" x14ac:dyDescent="0.25">
      <c r="A39" s="16" t="s">
        <v>192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193</v>
      </c>
      <c r="B40" s="16" t="s">
        <v>112</v>
      </c>
      <c r="C40" s="123">
        <v>3</v>
      </c>
      <c r="D40" s="23">
        <v>1850</v>
      </c>
      <c r="E40" s="23">
        <f t="shared" si="2"/>
        <v>5550</v>
      </c>
    </row>
    <row r="41" spans="1:5" x14ac:dyDescent="0.25">
      <c r="A41" s="16" t="s">
        <v>131</v>
      </c>
      <c r="B41" s="16" t="s">
        <v>112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2050</v>
      </c>
      <c r="E42" s="23">
        <f t="shared" si="2"/>
        <v>2050</v>
      </c>
    </row>
    <row r="43" spans="1:5" x14ac:dyDescent="0.25">
      <c r="A43" s="16" t="s">
        <v>194</v>
      </c>
      <c r="B43" s="16" t="s">
        <v>112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195</v>
      </c>
      <c r="B44" s="16" t="s">
        <v>153</v>
      </c>
      <c r="C44" s="123">
        <v>1</v>
      </c>
      <c r="D44" s="23">
        <v>5050</v>
      </c>
      <c r="E44" s="23">
        <f t="shared" si="2"/>
        <v>5050</v>
      </c>
    </row>
    <row r="45" spans="1:5" x14ac:dyDescent="0.25">
      <c r="A45" s="16" t="s">
        <v>108</v>
      </c>
      <c r="B45" s="16" t="s">
        <v>153</v>
      </c>
      <c r="C45" s="123">
        <v>1</v>
      </c>
      <c r="D45" s="23">
        <v>2050</v>
      </c>
      <c r="E45" s="23">
        <f t="shared" si="2"/>
        <v>2050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18750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49239.548783333332</v>
      </c>
    </row>
    <row r="50" spans="1:4" x14ac:dyDescent="0.25">
      <c r="A50" s="260" t="s">
        <v>53</v>
      </c>
      <c r="B50" s="261"/>
    </row>
    <row r="51" spans="1:4" x14ac:dyDescent="0.25">
      <c r="A51" s="15" t="str">
        <f>A10</f>
        <v>1-Insumos</v>
      </c>
      <c r="B51" s="25">
        <f>E24</f>
        <v>20739.548783333332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18750</v>
      </c>
    </row>
    <row r="54" spans="1:4" x14ac:dyDescent="0.25">
      <c r="A54" s="11" t="s">
        <v>65</v>
      </c>
      <c r="B54" s="38">
        <f>SUM(B51:B53)</f>
        <v>49239.548783333332</v>
      </c>
    </row>
    <row r="57" spans="1:4" x14ac:dyDescent="0.25">
      <c r="A57" s="262" t="s">
        <v>567</v>
      </c>
      <c r="B57" s="262"/>
      <c r="C57" s="262"/>
      <c r="D57" s="262"/>
    </row>
    <row r="58" spans="1:4" x14ac:dyDescent="0.25">
      <c r="A58" t="s">
        <v>54</v>
      </c>
    </row>
    <row r="59" spans="1:4" ht="15.75" x14ac:dyDescent="0.25">
      <c r="A59" s="240" t="s">
        <v>55</v>
      </c>
      <c r="B59" s="240"/>
      <c r="C59" s="240"/>
      <c r="D59" s="240"/>
    </row>
    <row r="60" spans="1:4" ht="15.75" x14ac:dyDescent="0.25">
      <c r="A60" s="109" t="s">
        <v>518</v>
      </c>
      <c r="B60" s="109"/>
      <c r="C60" s="240"/>
      <c r="D60" s="240"/>
    </row>
    <row r="61" spans="1:4" ht="15.75" x14ac:dyDescent="0.25">
      <c r="A61" s="240" t="s">
        <v>57</v>
      </c>
      <c r="B61" s="240"/>
      <c r="C61" s="240"/>
      <c r="D61" s="240"/>
    </row>
    <row r="62" spans="1:4" ht="15.75" x14ac:dyDescent="0.25">
      <c r="A62" s="240" t="s">
        <v>519</v>
      </c>
      <c r="B62" s="240"/>
    </row>
  </sheetData>
  <mergeCells count="22">
    <mergeCell ref="C3:E3"/>
    <mergeCell ref="C6:E6"/>
    <mergeCell ref="A7:E7"/>
    <mergeCell ref="A1:A2"/>
    <mergeCell ref="B1:E2"/>
    <mergeCell ref="A3:B3"/>
    <mergeCell ref="A4:B4"/>
    <mergeCell ref="C4:E4"/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C60:D60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4"/>
  <sheetViews>
    <sheetView workbookViewId="0">
      <selection sqref="A1:E66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2.2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196</v>
      </c>
      <c r="B3" s="276"/>
      <c r="C3" s="251" t="s">
        <v>211</v>
      </c>
      <c r="D3" s="252"/>
      <c r="E3" s="253"/>
    </row>
    <row r="4" spans="1:5" ht="15.75" x14ac:dyDescent="0.25">
      <c r="A4" s="277" t="s">
        <v>265</v>
      </c>
      <c r="B4" s="277"/>
      <c r="C4" s="251" t="s">
        <v>271</v>
      </c>
      <c r="D4" s="252"/>
      <c r="E4" s="253"/>
    </row>
    <row r="5" spans="1:5" ht="15.75" x14ac:dyDescent="0.25">
      <c r="A5" s="250" t="s">
        <v>565</v>
      </c>
      <c r="B5" s="250"/>
      <c r="C5" s="251" t="s">
        <v>272</v>
      </c>
      <c r="D5" s="252"/>
      <c r="E5" s="253"/>
    </row>
    <row r="6" spans="1:5" ht="15.75" x14ac:dyDescent="0.25">
      <c r="A6" s="274" t="s">
        <v>585</v>
      </c>
      <c r="B6" s="281"/>
      <c r="C6" s="251" t="s">
        <v>273</v>
      </c>
      <c r="D6" s="252"/>
      <c r="E6" s="253"/>
    </row>
    <row r="7" spans="1:5" x14ac:dyDescent="0.25">
      <c r="A7" s="256" t="s">
        <v>393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197</v>
      </c>
      <c r="B11" s="55" t="s">
        <v>79</v>
      </c>
      <c r="C11" s="45">
        <v>62500</v>
      </c>
      <c r="D11" s="18"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v>3705.7100000000005</v>
      </c>
      <c r="E12" s="18">
        <f>C12*D12</f>
        <v>3705.7100000000005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v>2217.105</v>
      </c>
      <c r="E13" s="18">
        <f>C13*D13</f>
        <v>2217.105</v>
      </c>
    </row>
    <row r="14" spans="1:5" x14ac:dyDescent="0.25">
      <c r="A14" s="16" t="s">
        <v>198</v>
      </c>
      <c r="B14" s="55" t="s">
        <v>14</v>
      </c>
      <c r="C14" s="45">
        <v>6</v>
      </c>
      <c r="D14" s="18">
        <v>407</v>
      </c>
      <c r="E14" s="18">
        <f>C14*D14</f>
        <v>2442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23989.814999999999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112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113</v>
      </c>
      <c r="B18" s="45" t="s">
        <v>112</v>
      </c>
      <c r="C18" s="57">
        <v>3</v>
      </c>
      <c r="D18" s="41">
        <v>150</v>
      </c>
      <c r="E18" s="138">
        <f>C18*D18</f>
        <v>450</v>
      </c>
    </row>
    <row r="19" spans="1:5" x14ac:dyDescent="0.25">
      <c r="A19" s="34" t="s">
        <v>117</v>
      </c>
      <c r="B19" s="45" t="s">
        <v>112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199</v>
      </c>
      <c r="B22" s="120" t="s">
        <v>92</v>
      </c>
      <c r="C22" s="45">
        <v>2.1</v>
      </c>
      <c r="D22" s="60">
        <v>41</v>
      </c>
      <c r="E22" s="18">
        <f>C22*D22</f>
        <v>86.100000000000009</v>
      </c>
    </row>
    <row r="23" spans="1:5" x14ac:dyDescent="0.25">
      <c r="A23" s="16" t="s">
        <v>200</v>
      </c>
      <c r="B23" s="120" t="s">
        <v>92</v>
      </c>
      <c r="C23" s="56">
        <v>1</v>
      </c>
      <c r="D23" s="60">
        <v>272</v>
      </c>
      <c r="E23" s="18">
        <f t="shared" ref="E23:E32" si="0">C23*D23</f>
        <v>272</v>
      </c>
    </row>
    <row r="24" spans="1:5" x14ac:dyDescent="0.25">
      <c r="A24" s="16" t="s">
        <v>532</v>
      </c>
      <c r="B24" s="120" t="s">
        <v>79</v>
      </c>
      <c r="C24" s="56">
        <v>2</v>
      </c>
      <c r="D24" s="60">
        <v>104.375</v>
      </c>
      <c r="E24" s="18">
        <f t="shared" si="0"/>
        <v>208.75</v>
      </c>
    </row>
    <row r="25" spans="1:5" x14ac:dyDescent="0.25">
      <c r="A25" s="34" t="s">
        <v>201</v>
      </c>
      <c r="B25" s="120" t="s">
        <v>92</v>
      </c>
      <c r="C25" s="56">
        <v>1.4</v>
      </c>
      <c r="D25" s="60">
        <v>125.39999999999999</v>
      </c>
      <c r="E25" s="18">
        <f t="shared" si="0"/>
        <v>175.55999999999997</v>
      </c>
    </row>
    <row r="26" spans="1:5" x14ac:dyDescent="0.25">
      <c r="A26" s="16" t="s">
        <v>202</v>
      </c>
      <c r="B26" s="120" t="s">
        <v>92</v>
      </c>
      <c r="C26" s="56">
        <v>2</v>
      </c>
      <c r="D26" s="60">
        <v>55.266666666666659</v>
      </c>
      <c r="E26" s="18">
        <f t="shared" si="0"/>
        <v>110.53333333333332</v>
      </c>
    </row>
    <row r="27" spans="1:5" x14ac:dyDescent="0.25">
      <c r="A27" s="16" t="s">
        <v>203</v>
      </c>
      <c r="B27" s="120" t="s">
        <v>92</v>
      </c>
      <c r="C27" s="56">
        <v>1.2</v>
      </c>
      <c r="D27" s="60">
        <v>375</v>
      </c>
      <c r="E27" s="18">
        <f t="shared" si="0"/>
        <v>450</v>
      </c>
    </row>
    <row r="28" spans="1:5" x14ac:dyDescent="0.25">
      <c r="A28" s="16" t="s">
        <v>204</v>
      </c>
      <c r="B28" s="120" t="s">
        <v>92</v>
      </c>
      <c r="C28" s="56">
        <v>5</v>
      </c>
      <c r="D28" s="60">
        <v>91.6</v>
      </c>
      <c r="E28" s="18">
        <f t="shared" si="0"/>
        <v>458</v>
      </c>
    </row>
    <row r="29" spans="1:5" x14ac:dyDescent="0.25">
      <c r="A29" s="16" t="s">
        <v>205</v>
      </c>
      <c r="B29" s="120" t="s">
        <v>92</v>
      </c>
      <c r="C29" s="56">
        <v>1.5</v>
      </c>
      <c r="D29" s="60">
        <v>19.399999999999999</v>
      </c>
      <c r="E29" s="18">
        <f t="shared" si="0"/>
        <v>29.099999999999998</v>
      </c>
    </row>
    <row r="30" spans="1:5" x14ac:dyDescent="0.25">
      <c r="A30" s="16" t="s">
        <v>32</v>
      </c>
      <c r="B30" s="120" t="s">
        <v>92</v>
      </c>
      <c r="C30" s="56">
        <v>2</v>
      </c>
      <c r="D30" s="60">
        <v>21.925000000000001</v>
      </c>
      <c r="E30" s="18">
        <f t="shared" si="0"/>
        <v>43.85</v>
      </c>
    </row>
    <row r="31" spans="1:5" x14ac:dyDescent="0.25">
      <c r="A31" s="16" t="s">
        <v>33</v>
      </c>
      <c r="B31" s="120" t="s">
        <v>92</v>
      </c>
      <c r="C31" s="56">
        <v>4</v>
      </c>
      <c r="D31" s="60">
        <v>22.48</v>
      </c>
      <c r="E31" s="18">
        <f t="shared" si="0"/>
        <v>89.92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v>24.929999999999996</v>
      </c>
      <c r="E32" s="18">
        <f t="shared" si="0"/>
        <v>74.789999999999992</v>
      </c>
    </row>
    <row r="33" spans="1:5" x14ac:dyDescent="0.25">
      <c r="A33" s="16" t="s">
        <v>29</v>
      </c>
      <c r="B33" s="120" t="s">
        <v>92</v>
      </c>
      <c r="C33" s="56">
        <v>1</v>
      </c>
      <c r="D33" s="60">
        <v>138.01666666666668</v>
      </c>
      <c r="E33" s="18">
        <f>C33*D33</f>
        <v>138.01666666666668</v>
      </c>
    </row>
    <row r="34" spans="1:5" x14ac:dyDescent="0.25">
      <c r="A34" s="16" t="s">
        <v>30</v>
      </c>
      <c r="B34" s="120" t="s">
        <v>92</v>
      </c>
      <c r="C34" s="56">
        <v>1</v>
      </c>
      <c r="D34" s="60">
        <v>416</v>
      </c>
      <c r="E34" s="18">
        <f>C34*D34</f>
        <v>416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2552.62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206</v>
      </c>
      <c r="B37" s="45" t="s">
        <v>112</v>
      </c>
      <c r="C37" s="45">
        <v>9</v>
      </c>
      <c r="D37" s="204">
        <v>150</v>
      </c>
      <c r="E37" s="23">
        <f>C37*D37</f>
        <v>1350</v>
      </c>
    </row>
    <row r="38" spans="1:5" x14ac:dyDescent="0.25">
      <c r="A38" s="16" t="s">
        <v>167</v>
      </c>
      <c r="B38" s="45" t="s">
        <v>112</v>
      </c>
      <c r="C38" s="45">
        <v>2</v>
      </c>
      <c r="D38" s="204">
        <v>150</v>
      </c>
      <c r="E38" s="23">
        <f t="shared" ref="E38:E46" si="1">C38*D38</f>
        <v>300</v>
      </c>
    </row>
    <row r="39" spans="1:5" x14ac:dyDescent="0.25">
      <c r="A39" s="16" t="s">
        <v>207</v>
      </c>
      <c r="B39" s="45" t="s">
        <v>48</v>
      </c>
      <c r="C39" s="45">
        <v>3</v>
      </c>
      <c r="D39" s="204">
        <v>150</v>
      </c>
      <c r="E39" s="23">
        <f t="shared" si="1"/>
        <v>450</v>
      </c>
    </row>
    <row r="40" spans="1:5" x14ac:dyDescent="0.25">
      <c r="A40" s="16" t="s">
        <v>129</v>
      </c>
      <c r="B40" s="45" t="s">
        <v>48</v>
      </c>
      <c r="C40" s="45">
        <v>40</v>
      </c>
      <c r="D40" s="204">
        <v>150</v>
      </c>
      <c r="E40" s="23">
        <f t="shared" si="1"/>
        <v>6000</v>
      </c>
    </row>
    <row r="41" spans="1:5" x14ac:dyDescent="0.25">
      <c r="A41" s="16" t="s">
        <v>208</v>
      </c>
      <c r="B41" s="45" t="s">
        <v>48</v>
      </c>
      <c r="C41" s="45">
        <v>25</v>
      </c>
      <c r="D41" s="204">
        <v>150</v>
      </c>
      <c r="E41" s="23">
        <f t="shared" si="1"/>
        <v>3750</v>
      </c>
    </row>
    <row r="42" spans="1:5" x14ac:dyDescent="0.25">
      <c r="A42" s="16" t="s">
        <v>209</v>
      </c>
      <c r="B42" s="45" t="s">
        <v>105</v>
      </c>
      <c r="C42" s="45">
        <v>3500</v>
      </c>
      <c r="D42" s="18">
        <v>6.4</v>
      </c>
      <c r="E42" s="23">
        <f t="shared" si="1"/>
        <v>22400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2050</v>
      </c>
      <c r="E43" s="23">
        <f>C43*D43</f>
        <v>2050</v>
      </c>
    </row>
    <row r="44" spans="1:5" x14ac:dyDescent="0.25">
      <c r="A44" s="16" t="s">
        <v>83</v>
      </c>
      <c r="B44" s="45" t="s">
        <v>48</v>
      </c>
      <c r="C44" s="45">
        <v>28</v>
      </c>
      <c r="D44" s="18">
        <v>150</v>
      </c>
      <c r="E44" s="23">
        <f t="shared" si="1"/>
        <v>4200</v>
      </c>
    </row>
    <row r="45" spans="1:5" x14ac:dyDescent="0.25">
      <c r="A45" s="16" t="s">
        <v>108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131</v>
      </c>
      <c r="B46" s="45" t="s">
        <v>48</v>
      </c>
      <c r="C46" s="45">
        <v>22</v>
      </c>
      <c r="D46" s="18">
        <v>150</v>
      </c>
      <c r="E46" s="23">
        <f t="shared" si="1"/>
        <v>3300</v>
      </c>
    </row>
    <row r="47" spans="1:5" x14ac:dyDescent="0.25">
      <c r="A47" s="37" t="s">
        <v>102</v>
      </c>
      <c r="B47" s="37"/>
      <c r="C47" s="37"/>
      <c r="D47" s="37"/>
      <c r="E47" s="38">
        <f>SUM(E37:E46)</f>
        <v>46300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74342.434999999998</v>
      </c>
    </row>
    <row r="51" spans="1:4" x14ac:dyDescent="0.25">
      <c r="A51" s="260" t="s">
        <v>53</v>
      </c>
      <c r="B51" s="261"/>
    </row>
    <row r="52" spans="1:4" x14ac:dyDescent="0.25">
      <c r="A52" s="15" t="str">
        <f>A10</f>
        <v>1-Preparo de solo/Plantio</v>
      </c>
      <c r="B52" s="25">
        <f>E15</f>
        <v>23989.814999999999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2552.62</v>
      </c>
    </row>
    <row r="55" spans="1:4" x14ac:dyDescent="0.25">
      <c r="A55" s="22" t="str">
        <f>A36</f>
        <v>4-Serviços</v>
      </c>
      <c r="B55" s="25">
        <f>E47</f>
        <v>46300</v>
      </c>
    </row>
    <row r="56" spans="1:4" x14ac:dyDescent="0.25">
      <c r="A56" s="11" t="s">
        <v>65</v>
      </c>
      <c r="B56" s="38">
        <f>SUM(B52:B55)</f>
        <v>74342.434999999998</v>
      </c>
    </row>
    <row r="59" spans="1:4" x14ac:dyDescent="0.25">
      <c r="A59" s="262" t="s">
        <v>567</v>
      </c>
      <c r="B59" s="262"/>
      <c r="C59" s="262"/>
      <c r="D59" s="262"/>
    </row>
    <row r="60" spans="1:4" x14ac:dyDescent="0.25">
      <c r="A60" t="s">
        <v>54</v>
      </c>
    </row>
    <row r="61" spans="1:4" ht="15.75" x14ac:dyDescent="0.25">
      <c r="A61" s="240" t="s">
        <v>55</v>
      </c>
      <c r="B61" s="240"/>
      <c r="C61" s="240"/>
      <c r="D61" s="240"/>
    </row>
    <row r="62" spans="1:4" ht="15.75" x14ac:dyDescent="0.25">
      <c r="A62" s="109" t="s">
        <v>518</v>
      </c>
      <c r="B62" s="109"/>
      <c r="C62" s="240"/>
      <c r="D62" s="240"/>
    </row>
    <row r="63" spans="1:4" ht="15.75" x14ac:dyDescent="0.25">
      <c r="A63" s="240" t="s">
        <v>57</v>
      </c>
      <c r="B63" s="240"/>
      <c r="C63" s="240"/>
      <c r="D63" s="240"/>
    </row>
    <row r="64" spans="1:4" ht="15.75" x14ac:dyDescent="0.25">
      <c r="A64" s="240" t="s">
        <v>519</v>
      </c>
      <c r="B64" s="240"/>
    </row>
  </sheetData>
  <mergeCells count="22">
    <mergeCell ref="A64:B64"/>
    <mergeCell ref="A63:B63"/>
    <mergeCell ref="C62:D62"/>
    <mergeCell ref="A61:B61"/>
    <mergeCell ref="C61:D61"/>
    <mergeCell ref="A51:B51"/>
    <mergeCell ref="A59:B59"/>
    <mergeCell ref="C59:D59"/>
    <mergeCell ref="C63:D63"/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1C8D-867E-4079-A96C-54A1870A9615}">
  <dimension ref="A1:E64"/>
  <sheetViews>
    <sheetView workbookViewId="0">
      <selection sqref="A1:E67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2.2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560</v>
      </c>
      <c r="B3" s="276"/>
      <c r="C3" s="251" t="s">
        <v>211</v>
      </c>
      <c r="D3" s="252"/>
      <c r="E3" s="253"/>
    </row>
    <row r="4" spans="1:5" ht="15.75" x14ac:dyDescent="0.25">
      <c r="A4" s="277" t="s">
        <v>265</v>
      </c>
      <c r="B4" s="277"/>
      <c r="C4" s="251" t="s">
        <v>561</v>
      </c>
      <c r="D4" s="252"/>
      <c r="E4" s="253"/>
    </row>
    <row r="5" spans="1:5" ht="15.75" x14ac:dyDescent="0.25">
      <c r="A5" s="250" t="s">
        <v>542</v>
      </c>
      <c r="B5" s="250"/>
      <c r="C5" s="251" t="s">
        <v>272</v>
      </c>
      <c r="D5" s="252"/>
      <c r="E5" s="253"/>
    </row>
    <row r="6" spans="1:5" ht="15.75" x14ac:dyDescent="0.25">
      <c r="A6" s="274" t="s">
        <v>586</v>
      </c>
      <c r="B6" s="281"/>
      <c r="C6" s="251" t="s">
        <v>273</v>
      </c>
      <c r="D6" s="252"/>
      <c r="E6" s="253"/>
    </row>
    <row r="7" spans="1:5" x14ac:dyDescent="0.25">
      <c r="A7" s="256" t="s">
        <v>73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197</v>
      </c>
      <c r="B11" s="55" t="s">
        <v>79</v>
      </c>
      <c r="C11" s="45">
        <v>70000</v>
      </c>
      <c r="D11" s="18">
        <v>0.14000000000000001</v>
      </c>
      <c r="E11" s="18">
        <f>C11*D11</f>
        <v>9800.0000000000018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v>3705.7100000000005</v>
      </c>
      <c r="E12" s="18">
        <f>C12*D12</f>
        <v>3705.7100000000005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v>2217.105</v>
      </c>
      <c r="E13" s="18">
        <f>C13*D13</f>
        <v>2217.105</v>
      </c>
    </row>
    <row r="14" spans="1:5" x14ac:dyDescent="0.25">
      <c r="A14" s="16" t="s">
        <v>198</v>
      </c>
      <c r="B14" s="55" t="s">
        <v>14</v>
      </c>
      <c r="C14" s="45">
        <v>6</v>
      </c>
      <c r="D14" s="18">
        <v>407</v>
      </c>
      <c r="E14" s="18">
        <f>C14*D14</f>
        <v>2442</v>
      </c>
    </row>
    <row r="15" spans="1:5" x14ac:dyDescent="0.25">
      <c r="A15" s="3" t="s">
        <v>36</v>
      </c>
      <c r="B15" s="31"/>
      <c r="C15" s="32"/>
      <c r="D15" s="32"/>
      <c r="E15" s="38">
        <f>SUM(E11:E14)</f>
        <v>18164.815000000002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112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113</v>
      </c>
      <c r="B18" s="45" t="s">
        <v>112</v>
      </c>
      <c r="C18" s="57">
        <v>3</v>
      </c>
      <c r="D18" s="41">
        <v>150</v>
      </c>
      <c r="E18" s="138">
        <f>C18*D18</f>
        <v>450</v>
      </c>
    </row>
    <row r="19" spans="1:5" x14ac:dyDescent="0.25">
      <c r="A19" s="34" t="s">
        <v>117</v>
      </c>
      <c r="B19" s="45" t="s">
        <v>112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212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199</v>
      </c>
      <c r="B22" s="120" t="s">
        <v>92</v>
      </c>
      <c r="C22" s="45">
        <v>2.1</v>
      </c>
      <c r="D22" s="60">
        <v>41</v>
      </c>
      <c r="E22" s="18">
        <f>C22*D22</f>
        <v>86.100000000000009</v>
      </c>
    </row>
    <row r="23" spans="1:5" x14ac:dyDescent="0.25">
      <c r="A23" s="16" t="s">
        <v>200</v>
      </c>
      <c r="B23" s="120" t="s">
        <v>92</v>
      </c>
      <c r="C23" s="56">
        <v>1</v>
      </c>
      <c r="D23" s="60">
        <v>272</v>
      </c>
      <c r="E23" s="18">
        <f t="shared" ref="E23:E32" si="0">C23*D23</f>
        <v>272</v>
      </c>
    </row>
    <row r="24" spans="1:5" x14ac:dyDescent="0.25">
      <c r="A24" s="16" t="s">
        <v>532</v>
      </c>
      <c r="B24" s="120" t="s">
        <v>79</v>
      </c>
      <c r="C24" s="56">
        <v>2</v>
      </c>
      <c r="D24" s="60">
        <v>104.375</v>
      </c>
      <c r="E24" s="18">
        <f t="shared" si="0"/>
        <v>208.75</v>
      </c>
    </row>
    <row r="25" spans="1:5" x14ac:dyDescent="0.25">
      <c r="A25" s="34" t="s">
        <v>201</v>
      </c>
      <c r="B25" s="120" t="s">
        <v>92</v>
      </c>
      <c r="C25" s="56">
        <v>1.4</v>
      </c>
      <c r="D25" s="60">
        <v>125.39999999999999</v>
      </c>
      <c r="E25" s="18">
        <f t="shared" si="0"/>
        <v>175.55999999999997</v>
      </c>
    </row>
    <row r="26" spans="1:5" x14ac:dyDescent="0.25">
      <c r="A26" s="16" t="s">
        <v>202</v>
      </c>
      <c r="B26" s="120" t="s">
        <v>92</v>
      </c>
      <c r="C26" s="56">
        <v>2</v>
      </c>
      <c r="D26" s="60">
        <v>55.266666666666659</v>
      </c>
      <c r="E26" s="18">
        <f t="shared" si="0"/>
        <v>110.53333333333332</v>
      </c>
    </row>
    <row r="27" spans="1:5" x14ac:dyDescent="0.25">
      <c r="A27" s="16" t="s">
        <v>203</v>
      </c>
      <c r="B27" s="120" t="s">
        <v>92</v>
      </c>
      <c r="C27" s="56">
        <v>1.2</v>
      </c>
      <c r="D27" s="60">
        <v>375</v>
      </c>
      <c r="E27" s="18">
        <f t="shared" si="0"/>
        <v>450</v>
      </c>
    </row>
    <row r="28" spans="1:5" x14ac:dyDescent="0.25">
      <c r="A28" s="16" t="s">
        <v>204</v>
      </c>
      <c r="B28" s="120" t="s">
        <v>92</v>
      </c>
      <c r="C28" s="56">
        <v>5</v>
      </c>
      <c r="D28" s="60">
        <v>91.6</v>
      </c>
      <c r="E28" s="18">
        <f t="shared" si="0"/>
        <v>458</v>
      </c>
    </row>
    <row r="29" spans="1:5" x14ac:dyDescent="0.25">
      <c r="A29" s="16" t="s">
        <v>205</v>
      </c>
      <c r="B29" s="120" t="s">
        <v>92</v>
      </c>
      <c r="C29" s="56">
        <v>1.5</v>
      </c>
      <c r="D29" s="60">
        <v>19.399999999999999</v>
      </c>
      <c r="E29" s="18">
        <f t="shared" si="0"/>
        <v>29.099999999999998</v>
      </c>
    </row>
    <row r="30" spans="1:5" x14ac:dyDescent="0.25">
      <c r="A30" s="16" t="s">
        <v>32</v>
      </c>
      <c r="B30" s="120" t="s">
        <v>92</v>
      </c>
      <c r="C30" s="56">
        <v>2</v>
      </c>
      <c r="D30" s="60">
        <v>21.925000000000001</v>
      </c>
      <c r="E30" s="18">
        <f t="shared" si="0"/>
        <v>43.85</v>
      </c>
    </row>
    <row r="31" spans="1:5" x14ac:dyDescent="0.25">
      <c r="A31" s="16" t="s">
        <v>33</v>
      </c>
      <c r="B31" s="120" t="s">
        <v>92</v>
      </c>
      <c r="C31" s="56">
        <v>4</v>
      </c>
      <c r="D31" s="60">
        <v>22.48</v>
      </c>
      <c r="E31" s="18">
        <f t="shared" si="0"/>
        <v>89.92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v>24.929999999999996</v>
      </c>
      <c r="E32" s="18">
        <f t="shared" si="0"/>
        <v>74.789999999999992</v>
      </c>
    </row>
    <row r="33" spans="1:5" x14ac:dyDescent="0.25">
      <c r="A33" s="16" t="s">
        <v>29</v>
      </c>
      <c r="B33" s="120" t="s">
        <v>92</v>
      </c>
      <c r="C33" s="56">
        <v>1</v>
      </c>
      <c r="D33" s="60">
        <v>138.01666666666668</v>
      </c>
      <c r="E33" s="18">
        <f>C33*D33</f>
        <v>138.01666666666668</v>
      </c>
    </row>
    <row r="34" spans="1:5" x14ac:dyDescent="0.25">
      <c r="A34" s="16" t="s">
        <v>30</v>
      </c>
      <c r="B34" s="120" t="s">
        <v>92</v>
      </c>
      <c r="C34" s="56">
        <v>1</v>
      </c>
      <c r="D34" s="60">
        <v>416</v>
      </c>
      <c r="E34" s="18">
        <f>C34*D34</f>
        <v>416</v>
      </c>
    </row>
    <row r="35" spans="1:5" x14ac:dyDescent="0.25">
      <c r="A35" s="3" t="s">
        <v>51</v>
      </c>
      <c r="B35" s="31"/>
      <c r="C35" s="32"/>
      <c r="D35" s="32"/>
      <c r="E35" s="38">
        <f>SUM(E22:E34)</f>
        <v>2552.62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206</v>
      </c>
      <c r="B37" s="45" t="s">
        <v>112</v>
      </c>
      <c r="C37" s="45">
        <v>9</v>
      </c>
      <c r="D37" s="204">
        <v>150</v>
      </c>
      <c r="E37" s="23">
        <f>C37*D37</f>
        <v>1350</v>
      </c>
    </row>
    <row r="38" spans="1:5" x14ac:dyDescent="0.25">
      <c r="A38" s="16" t="s">
        <v>167</v>
      </c>
      <c r="B38" s="45" t="s">
        <v>112</v>
      </c>
      <c r="C38" s="45">
        <v>2</v>
      </c>
      <c r="D38" s="204">
        <v>150</v>
      </c>
      <c r="E38" s="23">
        <f t="shared" ref="E38:E46" si="1">C38*D38</f>
        <v>300</v>
      </c>
    </row>
    <row r="39" spans="1:5" x14ac:dyDescent="0.25">
      <c r="A39" s="16" t="s">
        <v>207</v>
      </c>
      <c r="B39" s="45" t="s">
        <v>48</v>
      </c>
      <c r="C39" s="45">
        <v>4</v>
      </c>
      <c r="D39" s="204">
        <v>150</v>
      </c>
      <c r="E39" s="23">
        <f t="shared" si="1"/>
        <v>600</v>
      </c>
    </row>
    <row r="40" spans="1:5" x14ac:dyDescent="0.25">
      <c r="A40" s="16" t="s">
        <v>129</v>
      </c>
      <c r="B40" s="45" t="s">
        <v>48</v>
      </c>
      <c r="C40" s="45">
        <v>40</v>
      </c>
      <c r="D40" s="204">
        <v>150</v>
      </c>
      <c r="E40" s="23">
        <f t="shared" si="1"/>
        <v>6000</v>
      </c>
    </row>
    <row r="41" spans="1:5" x14ac:dyDescent="0.25">
      <c r="A41" s="16" t="s">
        <v>208</v>
      </c>
      <c r="B41" s="45" t="s">
        <v>48</v>
      </c>
      <c r="C41" s="45">
        <v>40</v>
      </c>
      <c r="D41" s="204">
        <v>150</v>
      </c>
      <c r="E41" s="23">
        <f t="shared" si="1"/>
        <v>6000</v>
      </c>
    </row>
    <row r="42" spans="1:5" x14ac:dyDescent="0.25">
      <c r="A42" s="16" t="s">
        <v>562</v>
      </c>
      <c r="B42" s="45" t="s">
        <v>48</v>
      </c>
      <c r="C42" s="45">
        <v>50</v>
      </c>
      <c r="D42" s="18">
        <v>150</v>
      </c>
      <c r="E42" s="23">
        <f t="shared" si="1"/>
        <v>7500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2850</v>
      </c>
      <c r="E43" s="23">
        <f>C43*D43</f>
        <v>2850</v>
      </c>
    </row>
    <row r="44" spans="1:5" x14ac:dyDescent="0.25">
      <c r="A44" s="16" t="s">
        <v>83</v>
      </c>
      <c r="B44" s="45" t="s">
        <v>48</v>
      </c>
      <c r="C44" s="45">
        <v>30</v>
      </c>
      <c r="D44" s="18">
        <v>150</v>
      </c>
      <c r="E44" s="23">
        <f t="shared" si="1"/>
        <v>4500</v>
      </c>
    </row>
    <row r="45" spans="1:5" x14ac:dyDescent="0.25">
      <c r="A45" s="16" t="s">
        <v>108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131</v>
      </c>
      <c r="B46" s="45" t="s">
        <v>48</v>
      </c>
      <c r="C46" s="45">
        <v>25</v>
      </c>
      <c r="D46" s="18">
        <v>150</v>
      </c>
      <c r="E46" s="23">
        <f t="shared" si="1"/>
        <v>3750</v>
      </c>
    </row>
    <row r="47" spans="1:5" x14ac:dyDescent="0.25">
      <c r="A47" s="37" t="s">
        <v>102</v>
      </c>
      <c r="B47" s="37"/>
      <c r="C47" s="37"/>
      <c r="D47" s="37"/>
      <c r="E47" s="38">
        <f>SUM(E37:E46)</f>
        <v>35350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57567.434999999998</v>
      </c>
    </row>
    <row r="51" spans="1:4" x14ac:dyDescent="0.25">
      <c r="A51" s="260" t="s">
        <v>53</v>
      </c>
      <c r="B51" s="261"/>
    </row>
    <row r="52" spans="1:4" x14ac:dyDescent="0.25">
      <c r="A52" s="15" t="str">
        <f>A10</f>
        <v>1-Preparo de solo/Plantio</v>
      </c>
      <c r="B52" s="25">
        <f>E15</f>
        <v>18164.815000000002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2552.62</v>
      </c>
    </row>
    <row r="55" spans="1:4" x14ac:dyDescent="0.25">
      <c r="A55" s="22" t="str">
        <f>A36</f>
        <v>4-Serviços</v>
      </c>
      <c r="B55" s="25">
        <f>E47</f>
        <v>35350</v>
      </c>
    </row>
    <row r="56" spans="1:4" x14ac:dyDescent="0.25">
      <c r="A56" s="11" t="s">
        <v>65</v>
      </c>
      <c r="B56" s="38">
        <f>SUM(B52:B55)</f>
        <v>57567.434999999998</v>
      </c>
    </row>
    <row r="59" spans="1:4" x14ac:dyDescent="0.25">
      <c r="A59" s="262" t="s">
        <v>567</v>
      </c>
      <c r="B59" s="262"/>
      <c r="C59" s="262"/>
      <c r="D59" s="262"/>
    </row>
    <row r="60" spans="1:4" x14ac:dyDescent="0.25">
      <c r="A60" t="s">
        <v>54</v>
      </c>
    </row>
    <row r="61" spans="1:4" ht="15.75" x14ac:dyDescent="0.25">
      <c r="A61" s="240" t="s">
        <v>55</v>
      </c>
      <c r="B61" s="240"/>
      <c r="C61" s="240"/>
      <c r="D61" s="240"/>
    </row>
    <row r="62" spans="1:4" ht="15.75" x14ac:dyDescent="0.25">
      <c r="A62" s="109" t="s">
        <v>518</v>
      </c>
      <c r="B62" s="109"/>
      <c r="C62" s="240"/>
      <c r="D62" s="240"/>
    </row>
    <row r="63" spans="1:4" ht="15.75" x14ac:dyDescent="0.25">
      <c r="A63" s="240" t="s">
        <v>57</v>
      </c>
      <c r="B63" s="240"/>
      <c r="C63" s="240"/>
      <c r="D63" s="240"/>
    </row>
    <row r="64" spans="1:4" ht="15.75" x14ac:dyDescent="0.25">
      <c r="A64" s="240" t="s">
        <v>519</v>
      </c>
      <c r="B64" s="240"/>
    </row>
  </sheetData>
  <mergeCells count="22">
    <mergeCell ref="C62:D62"/>
    <mergeCell ref="A63:B63"/>
    <mergeCell ref="C63:D63"/>
    <mergeCell ref="A64:B64"/>
    <mergeCell ref="A9:E9"/>
    <mergeCell ref="A51:B51"/>
    <mergeCell ref="A59:B59"/>
    <mergeCell ref="C59:D59"/>
    <mergeCell ref="A61:B61"/>
    <mergeCell ref="C61:D61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workbookViewId="0">
      <selection sqref="A1:E56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70"/>
      <c r="B1" s="243" t="s">
        <v>0</v>
      </c>
      <c r="C1" s="243"/>
      <c r="D1" s="243"/>
      <c r="E1" s="243"/>
    </row>
    <row r="2" spans="1:5" ht="30.75" customHeight="1" x14ac:dyDescent="0.25">
      <c r="A2" s="270"/>
      <c r="B2" s="243"/>
      <c r="C2" s="243"/>
      <c r="D2" s="243"/>
      <c r="E2" s="243"/>
    </row>
    <row r="3" spans="1:5" ht="15.75" x14ac:dyDescent="0.25">
      <c r="A3" s="276" t="s">
        <v>406</v>
      </c>
      <c r="B3" s="276"/>
      <c r="C3" s="251" t="s">
        <v>283</v>
      </c>
      <c r="D3" s="252"/>
      <c r="E3" s="253"/>
    </row>
    <row r="4" spans="1:5" ht="15.75" x14ac:dyDescent="0.25">
      <c r="A4" s="277" t="s">
        <v>407</v>
      </c>
      <c r="B4" s="277"/>
      <c r="C4" s="251" t="s">
        <v>451</v>
      </c>
      <c r="D4" s="252"/>
      <c r="E4" s="253"/>
    </row>
    <row r="5" spans="1:5" ht="15.75" x14ac:dyDescent="0.25">
      <c r="A5" s="250" t="s">
        <v>565</v>
      </c>
      <c r="B5" s="250"/>
      <c r="C5" s="251" t="s">
        <v>403</v>
      </c>
      <c r="D5" s="252"/>
      <c r="E5" s="253"/>
    </row>
    <row r="6" spans="1:5" ht="15.75" x14ac:dyDescent="0.25">
      <c r="A6" s="274" t="s">
        <v>587</v>
      </c>
      <c r="B6" s="281"/>
      <c r="C6" s="251" t="s">
        <v>404</v>
      </c>
      <c r="D6" s="252"/>
      <c r="E6" s="253"/>
    </row>
    <row r="7" spans="1:5" x14ac:dyDescent="0.25">
      <c r="A7" s="256" t="s">
        <v>377</v>
      </c>
      <c r="B7" s="257"/>
      <c r="C7" s="257"/>
      <c r="D7" s="257"/>
      <c r="E7" s="258"/>
    </row>
    <row r="8" spans="1:5" x14ac:dyDescent="0.25">
      <c r="A8" s="269" t="s">
        <v>6</v>
      </c>
      <c r="B8" s="269"/>
      <c r="C8" s="269"/>
      <c r="D8" s="269"/>
      <c r="E8" s="269"/>
    </row>
    <row r="9" spans="1:5" x14ac:dyDescent="0.25">
      <c r="A9" s="275" t="s">
        <v>7</v>
      </c>
      <c r="B9" s="275"/>
      <c r="C9" s="275"/>
      <c r="D9" s="275"/>
      <c r="E9" s="275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405</v>
      </c>
      <c r="C11" s="62">
        <v>1</v>
      </c>
      <c r="D11" s="18">
        <v>714.43000000000006</v>
      </c>
      <c r="E11" s="18">
        <f>C11*D11</f>
        <v>714.43000000000006</v>
      </c>
    </row>
    <row r="12" spans="1:5" x14ac:dyDescent="0.25">
      <c r="A12" s="16" t="s">
        <v>212</v>
      </c>
      <c r="B12" s="55" t="s">
        <v>14</v>
      </c>
      <c r="C12" s="62">
        <v>0.3</v>
      </c>
      <c r="D12" s="23">
        <v>2934.5450000000001</v>
      </c>
      <c r="E12" s="18">
        <f>C12*D12</f>
        <v>880.36350000000004</v>
      </c>
    </row>
    <row r="13" spans="1:5" x14ac:dyDescent="0.25">
      <c r="A13" s="16" t="s">
        <v>30</v>
      </c>
      <c r="B13" s="45" t="s">
        <v>92</v>
      </c>
      <c r="C13" s="206">
        <v>1</v>
      </c>
      <c r="D13" s="46">
        <v>63.5</v>
      </c>
      <c r="E13" s="36">
        <f t="shared" ref="E13:E22" si="0">C13*D13</f>
        <v>63.5</v>
      </c>
    </row>
    <row r="14" spans="1:5" x14ac:dyDescent="0.25">
      <c r="A14" s="16" t="s">
        <v>29</v>
      </c>
      <c r="B14" s="45" t="s">
        <v>92</v>
      </c>
      <c r="C14" s="206">
        <v>1</v>
      </c>
      <c r="D14" s="46">
        <v>25.95</v>
      </c>
      <c r="E14" s="36">
        <f t="shared" si="0"/>
        <v>25.95</v>
      </c>
    </row>
    <row r="15" spans="1:5" x14ac:dyDescent="0.25">
      <c r="A15" s="16" t="s">
        <v>23</v>
      </c>
      <c r="B15" s="45">
        <v>0</v>
      </c>
      <c r="C15" s="206">
        <v>1</v>
      </c>
      <c r="D15" s="46">
        <v>22.35</v>
      </c>
      <c r="E15" s="36">
        <f t="shared" si="0"/>
        <v>22.35</v>
      </c>
    </row>
    <row r="16" spans="1:5" x14ac:dyDescent="0.25">
      <c r="A16" s="16" t="s">
        <v>142</v>
      </c>
      <c r="B16" s="45" t="s">
        <v>92</v>
      </c>
      <c r="C16" s="206">
        <v>0.15</v>
      </c>
      <c r="D16" s="46">
        <v>19.399999999999999</v>
      </c>
      <c r="E16" s="36">
        <f t="shared" si="0"/>
        <v>2.9099999999999997</v>
      </c>
    </row>
    <row r="17" spans="1:5" ht="15" customHeight="1" x14ac:dyDescent="0.25">
      <c r="A17" s="16" t="s">
        <v>32</v>
      </c>
      <c r="B17" s="45" t="s">
        <v>92</v>
      </c>
      <c r="C17" s="206">
        <v>0.2</v>
      </c>
      <c r="D17" s="46">
        <v>147.25</v>
      </c>
      <c r="E17" s="36">
        <f t="shared" si="0"/>
        <v>29.450000000000003</v>
      </c>
    </row>
    <row r="18" spans="1:5" x14ac:dyDescent="0.25">
      <c r="A18" s="16" t="s">
        <v>33</v>
      </c>
      <c r="B18" s="45" t="s">
        <v>79</v>
      </c>
      <c r="C18" s="206">
        <v>1</v>
      </c>
      <c r="D18" s="46">
        <v>16.5</v>
      </c>
      <c r="E18" s="36">
        <f t="shared" si="0"/>
        <v>16.5</v>
      </c>
    </row>
    <row r="19" spans="1:5" x14ac:dyDescent="0.25">
      <c r="A19" s="16" t="s">
        <v>511</v>
      </c>
      <c r="B19" s="45" t="s">
        <v>60</v>
      </c>
      <c r="C19" s="207">
        <v>0.2</v>
      </c>
      <c r="D19" s="18">
        <v>3585.49</v>
      </c>
      <c r="E19" s="36">
        <f t="shared" si="0"/>
        <v>717.09799999999996</v>
      </c>
    </row>
    <row r="20" spans="1:5" x14ac:dyDescent="0.25">
      <c r="A20" s="16" t="s">
        <v>512</v>
      </c>
      <c r="B20" s="45" t="s">
        <v>60</v>
      </c>
      <c r="C20" s="207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">
        <v>92</v>
      </c>
      <c r="C21" s="206">
        <v>1</v>
      </c>
      <c r="D21" s="46">
        <v>55.266666666666659</v>
      </c>
      <c r="E21" s="36">
        <f t="shared" si="0"/>
        <v>55.266666666666659</v>
      </c>
    </row>
    <row r="22" spans="1:5" x14ac:dyDescent="0.25">
      <c r="A22" s="16" t="s">
        <v>142</v>
      </c>
      <c r="B22" s="45" t="s">
        <v>14</v>
      </c>
      <c r="C22" s="206">
        <v>0.22</v>
      </c>
      <c r="D22" s="46">
        <v>19.399999999999999</v>
      </c>
      <c r="E22" s="36">
        <f t="shared" si="0"/>
        <v>4.2679999999999998</v>
      </c>
    </row>
    <row r="23" spans="1:5" x14ac:dyDescent="0.25">
      <c r="A23" s="3" t="s">
        <v>36</v>
      </c>
      <c r="B23" s="3"/>
      <c r="C23" s="4"/>
      <c r="D23" s="4"/>
      <c r="E23" s="4">
        <f>SUM(E11:E22)</f>
        <v>3035.9381666666673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274</v>
      </c>
      <c r="B25" s="7" t="s">
        <v>112</v>
      </c>
      <c r="C25" s="8">
        <v>3</v>
      </c>
      <c r="D25" s="151">
        <v>140</v>
      </c>
      <c r="E25" s="9">
        <f>C25*D25</f>
        <v>420</v>
      </c>
    </row>
    <row r="26" spans="1:5" x14ac:dyDescent="0.25">
      <c r="A26" s="7" t="s">
        <v>366</v>
      </c>
      <c r="B26" s="7" t="s">
        <v>112</v>
      </c>
      <c r="C26" s="8">
        <v>2</v>
      </c>
      <c r="D26" s="151">
        <v>140</v>
      </c>
      <c r="E26" s="9">
        <f t="shared" ref="E26:E34" si="1">C26*D26</f>
        <v>280</v>
      </c>
    </row>
    <row r="27" spans="1:5" x14ac:dyDescent="0.25">
      <c r="A27" s="7" t="s">
        <v>367</v>
      </c>
      <c r="B27" s="7" t="s">
        <v>112</v>
      </c>
      <c r="C27" s="8">
        <v>2</v>
      </c>
      <c r="D27" s="151">
        <v>140</v>
      </c>
      <c r="E27" s="9">
        <f t="shared" si="1"/>
        <v>280</v>
      </c>
    </row>
    <row r="28" spans="1:5" x14ac:dyDescent="0.25">
      <c r="A28" s="7" t="s">
        <v>188</v>
      </c>
      <c r="B28" s="7" t="s">
        <v>112</v>
      </c>
      <c r="C28" s="8">
        <v>2</v>
      </c>
      <c r="D28" s="151">
        <v>140</v>
      </c>
      <c r="E28" s="9">
        <f t="shared" si="1"/>
        <v>280</v>
      </c>
    </row>
    <row r="29" spans="1:5" x14ac:dyDescent="0.25">
      <c r="A29" s="7" t="s">
        <v>113</v>
      </c>
      <c r="B29" s="7" t="s">
        <v>112</v>
      </c>
      <c r="C29" s="10">
        <v>1.5</v>
      </c>
      <c r="D29" s="151">
        <v>140</v>
      </c>
      <c r="E29" s="9">
        <f>C29*D29</f>
        <v>210</v>
      </c>
    </row>
    <row r="30" spans="1:5" x14ac:dyDescent="0.25">
      <c r="A30" s="7" t="s">
        <v>368</v>
      </c>
      <c r="B30" s="7" t="s">
        <v>112</v>
      </c>
      <c r="C30" s="10">
        <v>1.5</v>
      </c>
      <c r="D30" s="151">
        <v>140</v>
      </c>
      <c r="E30" s="9">
        <f t="shared" si="1"/>
        <v>210</v>
      </c>
    </row>
    <row r="31" spans="1:5" x14ac:dyDescent="0.25">
      <c r="A31" s="7" t="s">
        <v>369</v>
      </c>
      <c r="B31" s="7" t="s">
        <v>112</v>
      </c>
      <c r="C31" s="10">
        <v>1.5</v>
      </c>
      <c r="D31" s="151">
        <v>140</v>
      </c>
      <c r="E31" s="9">
        <f t="shared" si="1"/>
        <v>210</v>
      </c>
    </row>
    <row r="32" spans="1:5" x14ac:dyDescent="0.25">
      <c r="A32" s="7" t="s">
        <v>370</v>
      </c>
      <c r="B32" s="7" t="s">
        <v>112</v>
      </c>
      <c r="C32" s="10">
        <v>1.5</v>
      </c>
      <c r="D32" s="151">
        <v>140</v>
      </c>
      <c r="E32" s="9">
        <f t="shared" si="1"/>
        <v>210</v>
      </c>
    </row>
    <row r="33" spans="1:5" x14ac:dyDescent="0.25">
      <c r="A33" s="7" t="s">
        <v>371</v>
      </c>
      <c r="B33" s="7" t="s">
        <v>112</v>
      </c>
      <c r="C33" s="10">
        <v>1.5</v>
      </c>
      <c r="D33" s="151">
        <v>140</v>
      </c>
      <c r="E33" s="9">
        <f t="shared" si="1"/>
        <v>210</v>
      </c>
    </row>
    <row r="34" spans="1:5" x14ac:dyDescent="0.25">
      <c r="A34" s="7" t="s">
        <v>372</v>
      </c>
      <c r="B34" s="7" t="s">
        <v>112</v>
      </c>
      <c r="C34" s="10">
        <v>2</v>
      </c>
      <c r="D34" s="151">
        <v>140</v>
      </c>
      <c r="E34" s="9">
        <f t="shared" si="1"/>
        <v>280</v>
      </c>
    </row>
    <row r="35" spans="1:5" x14ac:dyDescent="0.25">
      <c r="A35" s="3" t="s">
        <v>45</v>
      </c>
      <c r="B35" s="3"/>
      <c r="C35" s="4"/>
      <c r="D35" s="4"/>
      <c r="E35" s="4">
        <f>SUM(E25:E34)</f>
        <v>2590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275</v>
      </c>
      <c r="B37" s="7" t="s">
        <v>112</v>
      </c>
      <c r="C37" s="10">
        <v>1</v>
      </c>
      <c r="D37" s="9">
        <v>430</v>
      </c>
      <c r="E37" s="9">
        <f>C37*D37</f>
        <v>430</v>
      </c>
    </row>
    <row r="38" spans="1:5" x14ac:dyDescent="0.25">
      <c r="A38" s="3" t="s">
        <v>51</v>
      </c>
      <c r="B38" s="3"/>
      <c r="C38" s="4"/>
      <c r="D38" s="4"/>
      <c r="E38" s="4">
        <f>E37</f>
        <v>430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6055.9381666666668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60" t="s">
        <v>53</v>
      </c>
      <c r="B42" s="261"/>
      <c r="C42" s="13"/>
      <c r="D42" s="13"/>
      <c r="E42" s="13"/>
    </row>
    <row r="43" spans="1:5" ht="15.75" x14ac:dyDescent="0.25">
      <c r="A43" s="15" t="s">
        <v>8</v>
      </c>
      <c r="B43" s="25">
        <f>E23</f>
        <v>3035.9381666666673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2590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430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6055.9381666666668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62" t="s">
        <v>567</v>
      </c>
      <c r="B49" s="262"/>
      <c r="C49" s="240"/>
      <c r="D49" s="240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40" t="s">
        <v>55</v>
      </c>
      <c r="B51" s="240"/>
      <c r="C51" s="240"/>
      <c r="D51" s="240"/>
      <c r="E51" s="13"/>
    </row>
    <row r="52" spans="1:5" ht="15.75" x14ac:dyDescent="0.25">
      <c r="A52" s="240" t="s">
        <v>56</v>
      </c>
      <c r="B52" s="240"/>
      <c r="C52" s="109"/>
      <c r="D52" s="109"/>
      <c r="E52" s="13"/>
    </row>
    <row r="53" spans="1:5" ht="15.75" x14ac:dyDescent="0.25">
      <c r="A53" s="240" t="s">
        <v>57</v>
      </c>
      <c r="B53" s="240"/>
      <c r="C53" s="240"/>
      <c r="D53" s="240"/>
      <c r="E53" s="13"/>
    </row>
    <row r="54" spans="1:5" ht="15.75" x14ac:dyDescent="0.25">
      <c r="A54" s="240" t="s">
        <v>58</v>
      </c>
      <c r="B54" s="240"/>
      <c r="C54" s="240"/>
      <c r="D54" s="240"/>
      <c r="E54" s="13"/>
    </row>
  </sheetData>
  <mergeCells count="23">
    <mergeCell ref="A42:B42"/>
    <mergeCell ref="A49:B49"/>
    <mergeCell ref="C49:D49"/>
    <mergeCell ref="A51:B51"/>
    <mergeCell ref="C51:D51"/>
    <mergeCell ref="A52:B52"/>
    <mergeCell ref="A54:B54"/>
    <mergeCell ref="C54:D54"/>
    <mergeCell ref="A53:B53"/>
    <mergeCell ref="C53:D53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workbookViewId="0">
      <selection sqref="A1:A2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70"/>
      <c r="B1" s="243" t="s">
        <v>0</v>
      </c>
      <c r="C1" s="243"/>
      <c r="D1" s="243"/>
      <c r="E1" s="243"/>
    </row>
    <row r="2" spans="1:5" ht="33.75" customHeight="1" x14ac:dyDescent="0.25">
      <c r="A2" s="270"/>
      <c r="B2" s="243"/>
      <c r="C2" s="243"/>
      <c r="D2" s="243"/>
      <c r="E2" s="243"/>
    </row>
    <row r="3" spans="1:5" ht="15.75" x14ac:dyDescent="0.25">
      <c r="A3" s="276" t="s">
        <v>452</v>
      </c>
      <c r="B3" s="276"/>
      <c r="C3" s="251" t="s">
        <v>283</v>
      </c>
      <c r="D3" s="252"/>
      <c r="E3" s="253"/>
    </row>
    <row r="4" spans="1:5" ht="15.75" x14ac:dyDescent="0.25">
      <c r="A4" s="277" t="s">
        <v>407</v>
      </c>
      <c r="B4" s="277"/>
      <c r="C4" s="251" t="s">
        <v>513</v>
      </c>
      <c r="D4" s="252"/>
      <c r="E4" s="253"/>
    </row>
    <row r="5" spans="1:5" ht="15.75" x14ac:dyDescent="0.25">
      <c r="A5" s="250" t="s">
        <v>565</v>
      </c>
      <c r="B5" s="250"/>
      <c r="C5" s="251" t="s">
        <v>403</v>
      </c>
      <c r="D5" s="252"/>
      <c r="E5" s="253"/>
    </row>
    <row r="6" spans="1:5" ht="15.75" x14ac:dyDescent="0.25">
      <c r="A6" s="274" t="s">
        <v>588</v>
      </c>
      <c r="B6" s="281"/>
      <c r="C6" s="251" t="s">
        <v>404</v>
      </c>
      <c r="D6" s="252"/>
      <c r="E6" s="253"/>
    </row>
    <row r="7" spans="1:5" x14ac:dyDescent="0.25">
      <c r="A7" s="256" t="s">
        <v>507</v>
      </c>
      <c r="B7" s="257"/>
      <c r="C7" s="257"/>
      <c r="D7" s="257"/>
      <c r="E7" s="258"/>
    </row>
    <row r="8" spans="1:5" x14ac:dyDescent="0.25">
      <c r="A8" s="269" t="s">
        <v>6</v>
      </c>
      <c r="B8" s="269"/>
      <c r="C8" s="269"/>
      <c r="D8" s="269"/>
      <c r="E8" s="269"/>
    </row>
    <row r="9" spans="1:5" x14ac:dyDescent="0.25">
      <c r="A9" s="275" t="s">
        <v>7</v>
      </c>
      <c r="B9" s="275"/>
      <c r="C9" s="275"/>
      <c r="D9" s="275"/>
      <c r="E9" s="275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405</v>
      </c>
      <c r="C11" s="62">
        <v>1</v>
      </c>
      <c r="D11" s="18">
        <v>714.43000000000006</v>
      </c>
      <c r="E11" s="18">
        <f>C11*D11</f>
        <v>714.43000000000006</v>
      </c>
    </row>
    <row r="12" spans="1:5" x14ac:dyDescent="0.25">
      <c r="A12" s="16" t="s">
        <v>212</v>
      </c>
      <c r="B12" s="55" t="s">
        <v>14</v>
      </c>
      <c r="C12" s="62">
        <v>0.4</v>
      </c>
      <c r="D12" s="23">
        <v>2934.5450000000001</v>
      </c>
      <c r="E12" s="18">
        <f>C12*D12</f>
        <v>1173.818</v>
      </c>
    </row>
    <row r="13" spans="1:5" x14ac:dyDescent="0.25">
      <c r="A13" s="16" t="s">
        <v>30</v>
      </c>
      <c r="B13" s="45" t="s">
        <v>92</v>
      </c>
      <c r="C13" s="35">
        <v>1</v>
      </c>
      <c r="D13" s="46">
        <v>63.5</v>
      </c>
      <c r="E13" s="36">
        <f t="shared" ref="E13:E24" si="0">C13*D13</f>
        <v>63.5</v>
      </c>
    </row>
    <row r="14" spans="1:5" x14ac:dyDescent="0.25">
      <c r="A14" s="16" t="s">
        <v>29</v>
      </c>
      <c r="B14" s="45" t="s">
        <v>92</v>
      </c>
      <c r="C14" s="35">
        <v>1</v>
      </c>
      <c r="D14" s="46">
        <v>25.95</v>
      </c>
      <c r="E14" s="36">
        <f t="shared" si="0"/>
        <v>25.95</v>
      </c>
    </row>
    <row r="15" spans="1:5" x14ac:dyDescent="0.25">
      <c r="A15" s="16" t="s">
        <v>22</v>
      </c>
      <c r="B15" s="45" t="s">
        <v>92</v>
      </c>
      <c r="C15" s="35">
        <v>0.1</v>
      </c>
      <c r="D15" s="46">
        <v>136</v>
      </c>
      <c r="E15" s="36">
        <f t="shared" si="0"/>
        <v>13.600000000000001</v>
      </c>
    </row>
    <row r="16" spans="1:5" ht="15" customHeight="1" x14ac:dyDescent="0.25">
      <c r="A16" s="16" t="s">
        <v>23</v>
      </c>
      <c r="B16" s="45">
        <v>0</v>
      </c>
      <c r="C16" s="35">
        <v>0.4</v>
      </c>
      <c r="D16" s="46">
        <v>22.35</v>
      </c>
      <c r="E16" s="36">
        <f t="shared" si="0"/>
        <v>8.9400000000000013</v>
      </c>
    </row>
    <row r="17" spans="1:5" x14ac:dyDescent="0.25">
      <c r="A17" s="16" t="s">
        <v>142</v>
      </c>
      <c r="B17" s="45" t="s">
        <v>92</v>
      </c>
      <c r="C17" s="35">
        <v>0.15</v>
      </c>
      <c r="D17" s="46">
        <v>19.399999999999999</v>
      </c>
      <c r="E17" s="36">
        <f t="shared" si="0"/>
        <v>2.9099999999999997</v>
      </c>
    </row>
    <row r="18" spans="1:5" x14ac:dyDescent="0.25">
      <c r="A18" s="16" t="s">
        <v>25</v>
      </c>
      <c r="B18" s="45" t="s">
        <v>92</v>
      </c>
      <c r="C18" s="35">
        <v>1</v>
      </c>
      <c r="D18" s="46">
        <v>272</v>
      </c>
      <c r="E18" s="36">
        <f t="shared" si="0"/>
        <v>272</v>
      </c>
    </row>
    <row r="19" spans="1:5" x14ac:dyDescent="0.25">
      <c r="A19" s="16" t="s">
        <v>32</v>
      </c>
      <c r="B19" s="45" t="s">
        <v>92</v>
      </c>
      <c r="C19" s="35">
        <v>0.5</v>
      </c>
      <c r="D19" s="46">
        <v>147.25</v>
      </c>
      <c r="E19" s="36">
        <f t="shared" si="0"/>
        <v>73.625</v>
      </c>
    </row>
    <row r="20" spans="1:5" x14ac:dyDescent="0.25">
      <c r="A20" s="16" t="s">
        <v>511</v>
      </c>
      <c r="B20" s="45" t="s">
        <v>60</v>
      </c>
      <c r="C20" s="207">
        <v>0.2</v>
      </c>
      <c r="D20" s="18">
        <v>3705.7100000000005</v>
      </c>
      <c r="E20" s="36">
        <f t="shared" si="0"/>
        <v>741.14200000000017</v>
      </c>
    </row>
    <row r="21" spans="1:5" x14ac:dyDescent="0.25">
      <c r="A21" s="16" t="s">
        <v>512</v>
      </c>
      <c r="B21" s="45" t="s">
        <v>60</v>
      </c>
      <c r="C21" s="207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">
        <v>79</v>
      </c>
      <c r="C22" s="35">
        <v>1</v>
      </c>
      <c r="D22" s="46">
        <v>16.5</v>
      </c>
      <c r="E22" s="36">
        <f t="shared" si="0"/>
        <v>16.5</v>
      </c>
    </row>
    <row r="23" spans="1:5" x14ac:dyDescent="0.25">
      <c r="A23" s="16" t="s">
        <v>20</v>
      </c>
      <c r="B23" s="45" t="s">
        <v>92</v>
      </c>
      <c r="C23" s="35">
        <v>0.1</v>
      </c>
      <c r="D23" s="46">
        <v>55.266666666666659</v>
      </c>
      <c r="E23" s="36">
        <f t="shared" si="0"/>
        <v>5.5266666666666664</v>
      </c>
    </row>
    <row r="24" spans="1:5" x14ac:dyDescent="0.25">
      <c r="A24" s="16" t="s">
        <v>142</v>
      </c>
      <c r="B24" s="45" t="s">
        <v>14</v>
      </c>
      <c r="C24" s="35">
        <v>0.22</v>
      </c>
      <c r="D24" s="46">
        <v>19.399999999999999</v>
      </c>
      <c r="E24" s="36">
        <f t="shared" si="0"/>
        <v>4.2679999999999998</v>
      </c>
    </row>
    <row r="25" spans="1:5" x14ac:dyDescent="0.25">
      <c r="A25" s="3" t="s">
        <v>36</v>
      </c>
      <c r="B25" s="3"/>
      <c r="C25" s="4"/>
      <c r="D25" s="4"/>
      <c r="E25" s="4">
        <f>SUM(E11:E24)</f>
        <v>3620.0616666666674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274</v>
      </c>
      <c r="B27" s="7" t="s">
        <v>112</v>
      </c>
      <c r="C27" s="8">
        <v>3</v>
      </c>
      <c r="D27" s="151">
        <v>140</v>
      </c>
      <c r="E27" s="9">
        <f>C27*D27</f>
        <v>420</v>
      </c>
    </row>
    <row r="28" spans="1:5" x14ac:dyDescent="0.25">
      <c r="A28" s="7" t="s">
        <v>366</v>
      </c>
      <c r="B28" s="7" t="s">
        <v>112</v>
      </c>
      <c r="C28" s="8">
        <v>2</v>
      </c>
      <c r="D28" s="151">
        <v>140</v>
      </c>
      <c r="E28" s="9">
        <f t="shared" ref="E28:E36" si="1">C28*D28</f>
        <v>280</v>
      </c>
    </row>
    <row r="29" spans="1:5" x14ac:dyDescent="0.25">
      <c r="A29" s="7" t="s">
        <v>367</v>
      </c>
      <c r="B29" s="7" t="s">
        <v>112</v>
      </c>
      <c r="C29" s="8">
        <v>3</v>
      </c>
      <c r="D29" s="151">
        <v>140</v>
      </c>
      <c r="E29" s="9">
        <f t="shared" si="1"/>
        <v>420</v>
      </c>
    </row>
    <row r="30" spans="1:5" x14ac:dyDescent="0.25">
      <c r="A30" s="7" t="s">
        <v>188</v>
      </c>
      <c r="B30" s="7" t="s">
        <v>112</v>
      </c>
      <c r="C30" s="8">
        <v>2</v>
      </c>
      <c r="D30" s="151">
        <v>140</v>
      </c>
      <c r="E30" s="9">
        <f t="shared" si="1"/>
        <v>280</v>
      </c>
    </row>
    <row r="31" spans="1:5" x14ac:dyDescent="0.25">
      <c r="A31" s="7" t="s">
        <v>113</v>
      </c>
      <c r="B31" s="7" t="s">
        <v>112</v>
      </c>
      <c r="C31" s="10">
        <v>1.5</v>
      </c>
      <c r="D31" s="151">
        <v>140</v>
      </c>
      <c r="E31" s="9">
        <f t="shared" si="1"/>
        <v>210</v>
      </c>
    </row>
    <row r="32" spans="1:5" x14ac:dyDescent="0.25">
      <c r="A32" s="7" t="s">
        <v>368</v>
      </c>
      <c r="B32" s="7" t="s">
        <v>112</v>
      </c>
      <c r="C32" s="10">
        <v>1.5</v>
      </c>
      <c r="D32" s="151">
        <v>140</v>
      </c>
      <c r="E32" s="9">
        <f t="shared" si="1"/>
        <v>210</v>
      </c>
    </row>
    <row r="33" spans="1:5" x14ac:dyDescent="0.25">
      <c r="A33" s="7" t="s">
        <v>369</v>
      </c>
      <c r="B33" s="7" t="s">
        <v>112</v>
      </c>
      <c r="C33" s="10">
        <v>1.5</v>
      </c>
      <c r="D33" s="151">
        <v>140</v>
      </c>
      <c r="E33" s="9">
        <f t="shared" si="1"/>
        <v>210</v>
      </c>
    </row>
    <row r="34" spans="1:5" x14ac:dyDescent="0.25">
      <c r="A34" s="7" t="s">
        <v>370</v>
      </c>
      <c r="B34" s="7" t="s">
        <v>112</v>
      </c>
      <c r="C34" s="10">
        <v>1.5</v>
      </c>
      <c r="D34" s="151">
        <v>140</v>
      </c>
      <c r="E34" s="9">
        <f t="shared" si="1"/>
        <v>210</v>
      </c>
    </row>
    <row r="35" spans="1:5" x14ac:dyDescent="0.25">
      <c r="A35" s="7" t="s">
        <v>371</v>
      </c>
      <c r="B35" s="7" t="s">
        <v>112</v>
      </c>
      <c r="C35" s="10">
        <v>1.5</v>
      </c>
      <c r="D35" s="151">
        <v>140</v>
      </c>
      <c r="E35" s="9">
        <f t="shared" si="1"/>
        <v>210</v>
      </c>
    </row>
    <row r="36" spans="1:5" x14ac:dyDescent="0.25">
      <c r="A36" s="7" t="s">
        <v>372</v>
      </c>
      <c r="B36" s="7" t="s">
        <v>112</v>
      </c>
      <c r="C36" s="10">
        <v>2</v>
      </c>
      <c r="D36" s="151">
        <v>140</v>
      </c>
      <c r="E36" s="9">
        <f t="shared" si="1"/>
        <v>280</v>
      </c>
    </row>
    <row r="37" spans="1:5" x14ac:dyDescent="0.25">
      <c r="A37" s="3" t="s">
        <v>45</v>
      </c>
      <c r="B37" s="3"/>
      <c r="C37" s="4"/>
      <c r="D37" s="4"/>
      <c r="E37" s="4">
        <f>SUM(E27:E36)</f>
        <v>2730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275</v>
      </c>
      <c r="B39" s="7" t="s">
        <v>112</v>
      </c>
      <c r="C39" s="10">
        <v>1.5</v>
      </c>
      <c r="D39" s="9">
        <v>430</v>
      </c>
      <c r="E39" s="9">
        <f>C39*D39</f>
        <v>645</v>
      </c>
    </row>
    <row r="40" spans="1:5" x14ac:dyDescent="0.25">
      <c r="A40" s="3" t="s">
        <v>51</v>
      </c>
      <c r="B40" s="3"/>
      <c r="C40" s="4"/>
      <c r="D40" s="4"/>
      <c r="E40" s="4">
        <f>E39</f>
        <v>645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6995.0616666666674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60" t="s">
        <v>53</v>
      </c>
      <c r="B44" s="261"/>
      <c r="C44" s="13"/>
      <c r="D44" s="13"/>
      <c r="E44" s="13"/>
    </row>
    <row r="45" spans="1:5" ht="15.75" x14ac:dyDescent="0.25">
      <c r="A45" s="15" t="s">
        <v>8</v>
      </c>
      <c r="B45" s="25">
        <f>E25</f>
        <v>3620.0616666666674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2730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645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6995.0616666666674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62" t="s">
        <v>567</v>
      </c>
      <c r="B51" s="262"/>
      <c r="C51" s="240"/>
      <c r="D51" s="240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40" t="s">
        <v>55</v>
      </c>
      <c r="B53" s="240"/>
      <c r="C53" s="240"/>
      <c r="D53" s="240"/>
      <c r="E53" s="13"/>
    </row>
    <row r="54" spans="1:5" ht="15.75" x14ac:dyDescent="0.25">
      <c r="A54" s="240" t="s">
        <v>56</v>
      </c>
      <c r="B54" s="240"/>
      <c r="C54" s="109"/>
      <c r="D54" s="109"/>
      <c r="E54" s="13"/>
    </row>
    <row r="55" spans="1:5" ht="15.75" x14ac:dyDescent="0.25">
      <c r="A55" s="240" t="s">
        <v>57</v>
      </c>
      <c r="B55" s="240"/>
      <c r="C55" s="240"/>
      <c r="D55" s="240"/>
      <c r="E55" s="13"/>
    </row>
    <row r="56" spans="1:5" ht="15.75" x14ac:dyDescent="0.25">
      <c r="A56" s="240" t="s">
        <v>58</v>
      </c>
      <c r="B56" s="240"/>
      <c r="C56" s="240"/>
      <c r="D56" s="240"/>
      <c r="E56" s="13"/>
    </row>
  </sheetData>
  <mergeCells count="23">
    <mergeCell ref="A44:B44"/>
    <mergeCell ref="A51:B51"/>
    <mergeCell ref="C51:D51"/>
    <mergeCell ref="A53:B53"/>
    <mergeCell ref="C53:D53"/>
    <mergeCell ref="A55:B55"/>
    <mergeCell ref="A56:B56"/>
    <mergeCell ref="C56:D56"/>
    <mergeCell ref="C55:D55"/>
    <mergeCell ref="A54:B54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6"/>
  <sheetViews>
    <sheetView workbookViewId="0">
      <selection sqref="A1:E56"/>
    </sheetView>
  </sheetViews>
  <sheetFormatPr defaultRowHeight="15" x14ac:dyDescent="0.25"/>
  <cols>
    <col min="1" max="1" width="36.7109375" customWidth="1"/>
    <col min="2" max="2" width="13.42578125" customWidth="1"/>
    <col min="3" max="3" width="13.85546875" customWidth="1"/>
    <col min="4" max="5" width="14.28515625" customWidth="1"/>
  </cols>
  <sheetData>
    <row r="1" spans="1:5" ht="15" customHeight="1" x14ac:dyDescent="0.25">
      <c r="A1" s="270"/>
      <c r="B1" s="243" t="s">
        <v>0</v>
      </c>
      <c r="C1" s="243"/>
      <c r="D1" s="243"/>
      <c r="E1" s="243"/>
    </row>
    <row r="2" spans="1:5" ht="27" customHeight="1" x14ac:dyDescent="0.25">
      <c r="A2" s="270"/>
      <c r="B2" s="243"/>
      <c r="C2" s="243"/>
      <c r="D2" s="243"/>
      <c r="E2" s="243"/>
    </row>
    <row r="3" spans="1:5" ht="15.75" x14ac:dyDescent="0.25">
      <c r="A3" s="276" t="s">
        <v>210</v>
      </c>
      <c r="B3" s="276"/>
      <c r="C3" s="251" t="s">
        <v>402</v>
      </c>
      <c r="D3" s="252"/>
      <c r="E3" s="253"/>
    </row>
    <row r="4" spans="1:5" ht="15.75" x14ac:dyDescent="0.25">
      <c r="A4" s="277" t="s">
        <v>265</v>
      </c>
      <c r="B4" s="277"/>
      <c r="C4" s="251" t="s">
        <v>533</v>
      </c>
      <c r="D4" s="252"/>
      <c r="E4" s="253"/>
    </row>
    <row r="5" spans="1:5" ht="15.75" x14ac:dyDescent="0.25">
      <c r="A5" s="250" t="s">
        <v>565</v>
      </c>
      <c r="B5" s="250"/>
      <c r="C5" s="251" t="s">
        <v>272</v>
      </c>
      <c r="D5" s="252"/>
      <c r="E5" s="253"/>
    </row>
    <row r="6" spans="1:5" ht="15.75" x14ac:dyDescent="0.25">
      <c r="A6" s="274" t="s">
        <v>589</v>
      </c>
      <c r="B6" s="281"/>
      <c r="C6" s="251" t="s">
        <v>273</v>
      </c>
      <c r="D6" s="252"/>
      <c r="E6" s="253"/>
    </row>
    <row r="7" spans="1:5" x14ac:dyDescent="0.25">
      <c r="A7" s="256" t="s">
        <v>393</v>
      </c>
      <c r="B7" s="257"/>
      <c r="C7" s="257"/>
      <c r="D7" s="257"/>
      <c r="E7" s="258"/>
    </row>
    <row r="8" spans="1:5" x14ac:dyDescent="0.25">
      <c r="A8" s="269" t="s">
        <v>6</v>
      </c>
      <c r="B8" s="269"/>
      <c r="C8" s="269"/>
      <c r="D8" s="269"/>
      <c r="E8" s="269"/>
    </row>
    <row r="9" spans="1:5" x14ac:dyDescent="0.25">
      <c r="A9" s="275" t="s">
        <v>7</v>
      </c>
      <c r="B9" s="275"/>
      <c r="C9" s="275"/>
      <c r="D9" s="275"/>
      <c r="E9" s="275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v>5000</v>
      </c>
      <c r="D11" s="18">
        <v>7</v>
      </c>
      <c r="E11" s="18">
        <f>C11*D11</f>
        <v>35000</v>
      </c>
    </row>
    <row r="12" spans="1:5" x14ac:dyDescent="0.25">
      <c r="A12" s="16" t="s">
        <v>212</v>
      </c>
      <c r="B12" s="55" t="s">
        <v>14</v>
      </c>
      <c r="C12" s="62">
        <v>1</v>
      </c>
      <c r="D12" s="23">
        <v>3705.7100000000005</v>
      </c>
      <c r="E12" s="18">
        <f t="shared" ref="E12:E21" si="0">C12*D12</f>
        <v>3705.7100000000005</v>
      </c>
    </row>
    <row r="13" spans="1:5" x14ac:dyDescent="0.25">
      <c r="A13" s="16" t="s">
        <v>213</v>
      </c>
      <c r="B13" s="55" t="s">
        <v>14</v>
      </c>
      <c r="C13" s="62">
        <v>0.8</v>
      </c>
      <c r="D13" s="23">
        <v>2934.5450000000001</v>
      </c>
      <c r="E13" s="18">
        <f t="shared" si="0"/>
        <v>2347.636</v>
      </c>
    </row>
    <row r="14" spans="1:5" x14ac:dyDescent="0.25">
      <c r="A14" s="16" t="s">
        <v>214</v>
      </c>
      <c r="B14" s="55" t="s">
        <v>14</v>
      </c>
      <c r="C14" s="62">
        <v>1</v>
      </c>
      <c r="D14" s="23">
        <v>3700</v>
      </c>
      <c r="E14" s="18">
        <f t="shared" si="0"/>
        <v>3700</v>
      </c>
    </row>
    <row r="15" spans="1:5" x14ac:dyDescent="0.25">
      <c r="A15" s="16" t="s">
        <v>29</v>
      </c>
      <c r="B15" s="45" t="s">
        <v>17</v>
      </c>
      <c r="C15" s="62">
        <v>2</v>
      </c>
      <c r="D15" s="23">
        <v>23.4</v>
      </c>
      <c r="E15" s="46">
        <f t="shared" si="0"/>
        <v>46.8</v>
      </c>
    </row>
    <row r="16" spans="1:5" x14ac:dyDescent="0.25">
      <c r="A16" s="16" t="s">
        <v>30</v>
      </c>
      <c r="B16" s="45" t="s">
        <v>17</v>
      </c>
      <c r="C16" s="62">
        <v>0.8</v>
      </c>
      <c r="D16" s="23">
        <v>175.95166666666668</v>
      </c>
      <c r="E16" s="18">
        <f t="shared" si="0"/>
        <v>140.76133333333334</v>
      </c>
    </row>
    <row r="17" spans="1:5" x14ac:dyDescent="0.25">
      <c r="A17" s="16" t="s">
        <v>16</v>
      </c>
      <c r="B17" s="45" t="s">
        <v>17</v>
      </c>
      <c r="C17" s="62">
        <v>1</v>
      </c>
      <c r="D17" s="23">
        <v>73.674999999999997</v>
      </c>
      <c r="E17" s="18">
        <f t="shared" si="0"/>
        <v>73.674999999999997</v>
      </c>
    </row>
    <row r="18" spans="1:5" x14ac:dyDescent="0.25">
      <c r="A18" s="16" t="s">
        <v>18</v>
      </c>
      <c r="B18" s="45" t="s">
        <v>17</v>
      </c>
      <c r="C18" s="62">
        <v>0.2</v>
      </c>
      <c r="D18" s="23">
        <v>164.8</v>
      </c>
      <c r="E18" s="18">
        <f t="shared" si="0"/>
        <v>32.96</v>
      </c>
    </row>
    <row r="19" spans="1:5" x14ac:dyDescent="0.25">
      <c r="A19" s="34" t="s">
        <v>21</v>
      </c>
      <c r="B19" s="45" t="s">
        <v>17</v>
      </c>
      <c r="C19" s="62">
        <v>4</v>
      </c>
      <c r="D19" s="23">
        <v>104.375</v>
      </c>
      <c r="E19" s="18">
        <f t="shared" si="0"/>
        <v>417.5</v>
      </c>
    </row>
    <row r="20" spans="1:5" x14ac:dyDescent="0.25">
      <c r="A20" s="16" t="s">
        <v>22</v>
      </c>
      <c r="B20" s="45" t="s">
        <v>17</v>
      </c>
      <c r="C20" s="62">
        <v>1</v>
      </c>
      <c r="D20" s="23">
        <v>89</v>
      </c>
      <c r="E20" s="18">
        <f t="shared" si="0"/>
        <v>89</v>
      </c>
    </row>
    <row r="21" spans="1:5" x14ac:dyDescent="0.25">
      <c r="A21" s="16" t="s">
        <v>215</v>
      </c>
      <c r="B21" s="120" t="s">
        <v>92</v>
      </c>
      <c r="C21" s="62">
        <v>8</v>
      </c>
      <c r="D21" s="23"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46434.042333333338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216</v>
      </c>
      <c r="B24" s="7" t="s">
        <v>112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112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217</v>
      </c>
      <c r="B26" s="7" t="s">
        <v>112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123</v>
      </c>
      <c r="B27" s="7" t="s">
        <v>112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186</v>
      </c>
      <c r="B28" s="7" t="s">
        <v>112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218</v>
      </c>
      <c r="B29" s="7" t="s">
        <v>112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219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168</v>
      </c>
      <c r="B31" s="7" t="s">
        <v>112</v>
      </c>
      <c r="C31" s="10">
        <v>1</v>
      </c>
      <c r="D31" s="9">
        <v>1200</v>
      </c>
      <c r="E31" s="9">
        <f t="shared" si="1"/>
        <v>1200</v>
      </c>
    </row>
    <row r="32" spans="1:5" x14ac:dyDescent="0.25">
      <c r="A32" s="7" t="s">
        <v>373</v>
      </c>
      <c r="B32" s="7" t="s">
        <v>112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220</v>
      </c>
      <c r="B33" s="7" t="s">
        <v>112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4850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221</v>
      </c>
      <c r="B36" s="7" t="s">
        <v>112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222</v>
      </c>
      <c r="B37" s="7" t="s">
        <v>48</v>
      </c>
      <c r="C37" s="10">
        <v>20</v>
      </c>
      <c r="D37" s="9">
        <v>140</v>
      </c>
      <c r="E37" s="9">
        <f>C37*D37</f>
        <v>2800</v>
      </c>
    </row>
    <row r="38" spans="1:5" x14ac:dyDescent="0.25">
      <c r="A38" s="3" t="s">
        <v>51</v>
      </c>
      <c r="B38" s="3"/>
      <c r="C38" s="4"/>
      <c r="D38" s="4"/>
      <c r="E38" s="4">
        <f>SUM(E36:E37)</f>
        <v>2980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54264.042333333338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60" t="s">
        <v>53</v>
      </c>
      <c r="B42" s="261"/>
      <c r="C42" s="13"/>
      <c r="D42" s="13"/>
      <c r="E42" s="13"/>
    </row>
    <row r="43" spans="1:5" ht="15.75" x14ac:dyDescent="0.25">
      <c r="A43" s="15" t="s">
        <v>8</v>
      </c>
      <c r="B43" s="25">
        <f>E22</f>
        <v>46434.042333333338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4850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2980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54264.042333333338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62" t="s">
        <v>567</v>
      </c>
      <c r="B49" s="262"/>
      <c r="C49" s="240"/>
      <c r="D49" s="240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40" t="s">
        <v>55</v>
      </c>
      <c r="B51" s="240"/>
      <c r="C51" s="240"/>
      <c r="D51" s="240"/>
      <c r="E51" s="13"/>
    </row>
    <row r="52" spans="1:5" ht="15.75" x14ac:dyDescent="0.25">
      <c r="A52" s="240" t="s">
        <v>56</v>
      </c>
      <c r="B52" s="240"/>
      <c r="C52" s="109"/>
      <c r="D52" s="109"/>
      <c r="E52" s="13"/>
    </row>
    <row r="53" spans="1:5" ht="15.75" x14ac:dyDescent="0.25">
      <c r="A53" s="240" t="s">
        <v>57</v>
      </c>
      <c r="B53" s="240"/>
      <c r="C53" s="240"/>
      <c r="D53" s="240"/>
      <c r="E53" s="13"/>
    </row>
    <row r="54" spans="1:5" ht="15.75" x14ac:dyDescent="0.25">
      <c r="A54" s="240" t="s">
        <v>58</v>
      </c>
      <c r="B54" s="240"/>
      <c r="C54" s="240"/>
      <c r="D54" s="240"/>
      <c r="E54" s="13"/>
    </row>
    <row r="55" spans="1:5" ht="15.75" x14ac:dyDescent="0.25">
      <c r="A55" s="240"/>
      <c r="B55" s="240"/>
      <c r="C55" s="240"/>
      <c r="D55" s="240"/>
    </row>
    <row r="56" spans="1:5" ht="15.75" x14ac:dyDescent="0.25">
      <c r="A56" s="240"/>
      <c r="B56" s="240"/>
      <c r="C56" s="240"/>
      <c r="D56" s="240"/>
    </row>
  </sheetData>
  <mergeCells count="27">
    <mergeCell ref="A56:B56"/>
    <mergeCell ref="C56:D5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workbookViewId="0">
      <selection sqref="A1:E60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70"/>
      <c r="B1" s="243" t="s">
        <v>0</v>
      </c>
      <c r="C1" s="243"/>
      <c r="D1" s="243"/>
      <c r="E1" s="243"/>
    </row>
    <row r="2" spans="1:5" ht="26.25" customHeight="1" x14ac:dyDescent="0.25">
      <c r="A2" s="270"/>
      <c r="B2" s="243"/>
      <c r="C2" s="243"/>
      <c r="D2" s="243"/>
      <c r="E2" s="243"/>
    </row>
    <row r="3" spans="1:5" ht="15.75" x14ac:dyDescent="0.25">
      <c r="A3" s="276" t="s">
        <v>454</v>
      </c>
      <c r="B3" s="276"/>
      <c r="C3" s="251" t="s">
        <v>211</v>
      </c>
      <c r="D3" s="252"/>
      <c r="E3" s="253"/>
    </row>
    <row r="4" spans="1:5" ht="15.75" x14ac:dyDescent="0.25">
      <c r="A4" s="277" t="s">
        <v>265</v>
      </c>
      <c r="B4" s="277"/>
      <c r="C4" s="251" t="s">
        <v>514</v>
      </c>
      <c r="D4" s="252"/>
      <c r="E4" s="253"/>
    </row>
    <row r="5" spans="1:5" ht="15.75" x14ac:dyDescent="0.25">
      <c r="A5" s="250" t="s">
        <v>565</v>
      </c>
      <c r="B5" s="250"/>
      <c r="C5" s="251" t="s">
        <v>272</v>
      </c>
      <c r="D5" s="252"/>
      <c r="E5" s="253"/>
    </row>
    <row r="6" spans="1:5" ht="15.75" x14ac:dyDescent="0.25">
      <c r="A6" s="68" t="s">
        <v>590</v>
      </c>
      <c r="B6" s="114"/>
      <c r="C6" s="251" t="s">
        <v>273</v>
      </c>
      <c r="D6" s="252"/>
      <c r="E6" s="253"/>
    </row>
    <row r="7" spans="1:5" x14ac:dyDescent="0.25">
      <c r="A7" s="256" t="s">
        <v>455</v>
      </c>
      <c r="B7" s="257"/>
      <c r="C7" s="257"/>
      <c r="D7" s="257"/>
      <c r="E7" s="258"/>
    </row>
    <row r="8" spans="1:5" x14ac:dyDescent="0.25">
      <c r="A8" s="269" t="s">
        <v>6</v>
      </c>
      <c r="B8" s="269"/>
      <c r="C8" s="269"/>
      <c r="D8" s="269"/>
      <c r="E8" s="269"/>
    </row>
    <row r="9" spans="1:5" x14ac:dyDescent="0.25">
      <c r="A9" s="275" t="s">
        <v>7</v>
      </c>
      <c r="B9" s="275"/>
      <c r="C9" s="275"/>
      <c r="D9" s="275"/>
      <c r="E9" s="275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180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246</v>
      </c>
      <c r="B13" s="55" t="s">
        <v>14</v>
      </c>
      <c r="C13" s="208">
        <v>0.22</v>
      </c>
      <c r="D13" s="18">
        <v>2830.5</v>
      </c>
      <c r="E13" s="18">
        <f>C13*D13</f>
        <v>622.71</v>
      </c>
    </row>
    <row r="14" spans="1:5" x14ac:dyDescent="0.25">
      <c r="A14" s="16" t="s">
        <v>247</v>
      </c>
      <c r="B14" s="55" t="s">
        <v>14</v>
      </c>
      <c r="C14" s="208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">
        <v>79</v>
      </c>
      <c r="C15" s="35">
        <v>2</v>
      </c>
      <c r="D15" s="46">
        <v>25.95</v>
      </c>
      <c r="E15" s="36">
        <f t="shared" ref="E15:E26" si="0">C15*D15</f>
        <v>51.9</v>
      </c>
    </row>
    <row r="16" spans="1:5" x14ac:dyDescent="0.25">
      <c r="A16" s="16" t="s">
        <v>30</v>
      </c>
      <c r="B16" s="45" t="s">
        <v>92</v>
      </c>
      <c r="C16" s="35">
        <v>1</v>
      </c>
      <c r="D16" s="46">
        <v>63.5</v>
      </c>
      <c r="E16" s="36">
        <f t="shared" si="0"/>
        <v>63.5</v>
      </c>
    </row>
    <row r="17" spans="1:5" x14ac:dyDescent="0.25">
      <c r="A17" s="16" t="s">
        <v>21</v>
      </c>
      <c r="B17" s="45" t="s">
        <v>92</v>
      </c>
      <c r="C17" s="35">
        <v>1</v>
      </c>
      <c r="D17" s="46">
        <v>28</v>
      </c>
      <c r="E17" s="36">
        <f t="shared" si="0"/>
        <v>28</v>
      </c>
    </row>
    <row r="18" spans="1:5" x14ac:dyDescent="0.25">
      <c r="A18" s="16" t="s">
        <v>22</v>
      </c>
      <c r="B18" s="45" t="s">
        <v>92</v>
      </c>
      <c r="C18" s="35">
        <v>0.1</v>
      </c>
      <c r="D18" s="46">
        <v>136</v>
      </c>
      <c r="E18" s="36">
        <f t="shared" si="0"/>
        <v>13.600000000000001</v>
      </c>
    </row>
    <row r="19" spans="1:5" x14ac:dyDescent="0.25">
      <c r="A19" s="16" t="s">
        <v>23</v>
      </c>
      <c r="B19" s="45">
        <v>0</v>
      </c>
      <c r="C19" s="35">
        <v>0.4</v>
      </c>
      <c r="D19" s="46">
        <v>22.35</v>
      </c>
      <c r="E19" s="36">
        <f t="shared" si="0"/>
        <v>8.9400000000000013</v>
      </c>
    </row>
    <row r="20" spans="1:5" x14ac:dyDescent="0.25">
      <c r="A20" s="16" t="s">
        <v>142</v>
      </c>
      <c r="B20" s="45" t="s">
        <v>92</v>
      </c>
      <c r="C20" s="35">
        <v>0.15</v>
      </c>
      <c r="D20" s="46">
        <v>19.399999999999999</v>
      </c>
      <c r="E20" s="36">
        <f t="shared" si="0"/>
        <v>2.9099999999999997</v>
      </c>
    </row>
    <row r="21" spans="1:5" x14ac:dyDescent="0.25">
      <c r="A21" s="16" t="s">
        <v>24</v>
      </c>
      <c r="B21" s="45" t="s">
        <v>92</v>
      </c>
      <c r="C21" s="35">
        <v>0.2</v>
      </c>
      <c r="D21" s="46">
        <v>140</v>
      </c>
      <c r="E21" s="36">
        <f t="shared" si="0"/>
        <v>28</v>
      </c>
    </row>
    <row r="22" spans="1:5" x14ac:dyDescent="0.25">
      <c r="A22" s="16" t="s">
        <v>25</v>
      </c>
      <c r="B22" s="45" t="s">
        <v>92</v>
      </c>
      <c r="C22" s="35">
        <v>1</v>
      </c>
      <c r="D22" s="46">
        <v>272</v>
      </c>
      <c r="E22" s="36">
        <f t="shared" si="0"/>
        <v>272</v>
      </c>
    </row>
    <row r="23" spans="1:5" x14ac:dyDescent="0.25">
      <c r="A23" s="16" t="s">
        <v>32</v>
      </c>
      <c r="B23" s="45" t="s">
        <v>92</v>
      </c>
      <c r="C23" s="35">
        <v>1</v>
      </c>
      <c r="D23" s="46">
        <v>147.25</v>
      </c>
      <c r="E23" s="36">
        <f t="shared" si="0"/>
        <v>147.25</v>
      </c>
    </row>
    <row r="24" spans="1:5" x14ac:dyDescent="0.25">
      <c r="A24" s="16" t="s">
        <v>33</v>
      </c>
      <c r="B24" s="45" t="s">
        <v>79</v>
      </c>
      <c r="C24" s="35">
        <v>1</v>
      </c>
      <c r="D24" s="46">
        <v>16.5</v>
      </c>
      <c r="E24" s="36">
        <f t="shared" si="0"/>
        <v>16.5</v>
      </c>
    </row>
    <row r="25" spans="1:5" x14ac:dyDescent="0.25">
      <c r="A25" s="16" t="s">
        <v>20</v>
      </c>
      <c r="B25" s="45" t="s">
        <v>92</v>
      </c>
      <c r="C25" s="35">
        <v>1</v>
      </c>
      <c r="D25" s="46">
        <v>55.266666666666659</v>
      </c>
      <c r="E25" s="36">
        <f t="shared" si="0"/>
        <v>55.266666666666659</v>
      </c>
    </row>
    <row r="26" spans="1:5" x14ac:dyDescent="0.25">
      <c r="A26" s="16" t="s">
        <v>142</v>
      </c>
      <c r="B26" s="45" t="s">
        <v>14</v>
      </c>
      <c r="C26" s="35">
        <v>0.22</v>
      </c>
      <c r="D26" s="46">
        <v>19.399999999999999</v>
      </c>
      <c r="E26" s="36">
        <f t="shared" si="0"/>
        <v>4.2679999999999998</v>
      </c>
    </row>
    <row r="27" spans="1:5" x14ac:dyDescent="0.25">
      <c r="A27" s="3" t="s">
        <v>36</v>
      </c>
      <c r="B27" s="3"/>
      <c r="C27" s="4"/>
      <c r="D27" s="4"/>
      <c r="E27" s="4">
        <f>SUM(E11:E26)</f>
        <v>3257.0818666666669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274</v>
      </c>
      <c r="B29" s="7" t="s">
        <v>112</v>
      </c>
      <c r="C29" s="8">
        <v>2</v>
      </c>
      <c r="D29" s="151">
        <v>140</v>
      </c>
      <c r="E29" s="9">
        <f>C29*D29</f>
        <v>280</v>
      </c>
    </row>
    <row r="30" spans="1:5" x14ac:dyDescent="0.25">
      <c r="A30" s="7" t="s">
        <v>366</v>
      </c>
      <c r="B30" s="7" t="s">
        <v>112</v>
      </c>
      <c r="C30" s="8">
        <v>3</v>
      </c>
      <c r="D30" s="151">
        <v>140</v>
      </c>
      <c r="E30" s="9">
        <f t="shared" ref="E30:E38" si="1">C30*D30</f>
        <v>420</v>
      </c>
    </row>
    <row r="31" spans="1:5" x14ac:dyDescent="0.25">
      <c r="A31" s="7" t="s">
        <v>367</v>
      </c>
      <c r="B31" s="7" t="s">
        <v>112</v>
      </c>
      <c r="C31" s="8">
        <v>3.5</v>
      </c>
      <c r="D31" s="151">
        <v>140</v>
      </c>
      <c r="E31" s="9">
        <f t="shared" si="1"/>
        <v>490</v>
      </c>
    </row>
    <row r="32" spans="1:5" x14ac:dyDescent="0.25">
      <c r="A32" s="7" t="s">
        <v>188</v>
      </c>
      <c r="B32" s="7" t="s">
        <v>112</v>
      </c>
      <c r="C32" s="8">
        <v>2</v>
      </c>
      <c r="D32" s="151">
        <v>140</v>
      </c>
      <c r="E32" s="9">
        <f t="shared" si="1"/>
        <v>280</v>
      </c>
    </row>
    <row r="33" spans="1:5" x14ac:dyDescent="0.25">
      <c r="A33" s="7" t="s">
        <v>113</v>
      </c>
      <c r="B33" s="7" t="s">
        <v>112</v>
      </c>
      <c r="C33" s="10">
        <v>2</v>
      </c>
      <c r="D33" s="151">
        <v>140</v>
      </c>
      <c r="E33" s="9">
        <f t="shared" si="1"/>
        <v>280</v>
      </c>
    </row>
    <row r="34" spans="1:5" x14ac:dyDescent="0.25">
      <c r="A34" s="7" t="s">
        <v>368</v>
      </c>
      <c r="B34" s="7" t="s">
        <v>112</v>
      </c>
      <c r="C34" s="10">
        <v>2</v>
      </c>
      <c r="D34" s="151">
        <v>140</v>
      </c>
      <c r="E34" s="9">
        <f t="shared" si="1"/>
        <v>280</v>
      </c>
    </row>
    <row r="35" spans="1:5" x14ac:dyDescent="0.25">
      <c r="A35" s="7" t="s">
        <v>369</v>
      </c>
      <c r="B35" s="7" t="s">
        <v>112</v>
      </c>
      <c r="C35" s="10">
        <v>2</v>
      </c>
      <c r="D35" s="151">
        <v>140</v>
      </c>
      <c r="E35" s="9">
        <f t="shared" si="1"/>
        <v>280</v>
      </c>
    </row>
    <row r="36" spans="1:5" x14ac:dyDescent="0.25">
      <c r="A36" s="7" t="s">
        <v>370</v>
      </c>
      <c r="B36" s="7" t="s">
        <v>112</v>
      </c>
      <c r="C36" s="10">
        <v>2</v>
      </c>
      <c r="D36" s="151">
        <v>140</v>
      </c>
      <c r="E36" s="9">
        <f t="shared" si="1"/>
        <v>280</v>
      </c>
    </row>
    <row r="37" spans="1:5" x14ac:dyDescent="0.25">
      <c r="A37" s="7" t="s">
        <v>371</v>
      </c>
      <c r="B37" s="7" t="s">
        <v>112</v>
      </c>
      <c r="C37" s="10">
        <v>2</v>
      </c>
      <c r="D37" s="151">
        <v>140</v>
      </c>
      <c r="E37" s="9">
        <f t="shared" si="1"/>
        <v>280</v>
      </c>
    </row>
    <row r="38" spans="1:5" x14ac:dyDescent="0.25">
      <c r="A38" s="7" t="s">
        <v>372</v>
      </c>
      <c r="B38" s="7" t="s">
        <v>112</v>
      </c>
      <c r="C38" s="10">
        <v>2</v>
      </c>
      <c r="D38" s="151">
        <v>140</v>
      </c>
      <c r="E38" s="9">
        <f t="shared" si="1"/>
        <v>280</v>
      </c>
    </row>
    <row r="39" spans="1:5" x14ac:dyDescent="0.25">
      <c r="A39" s="3" t="s">
        <v>45</v>
      </c>
      <c r="B39" s="3"/>
      <c r="C39" s="4"/>
      <c r="D39" s="4"/>
      <c r="E39" s="4">
        <f>SUM(E29:E38)</f>
        <v>3150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275</v>
      </c>
      <c r="B41" s="7" t="s">
        <v>112</v>
      </c>
      <c r="C41" s="10">
        <v>1.5</v>
      </c>
      <c r="D41" s="9">
        <v>430</v>
      </c>
      <c r="E41" s="9">
        <f>C41*D41</f>
        <v>645</v>
      </c>
    </row>
    <row r="42" spans="1:5" x14ac:dyDescent="0.25">
      <c r="A42" s="3" t="s">
        <v>51</v>
      </c>
      <c r="B42" s="3"/>
      <c r="C42" s="4"/>
      <c r="D42" s="4"/>
      <c r="E42" s="4">
        <f>E41</f>
        <v>645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7052.0818666666673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60" t="s">
        <v>53</v>
      </c>
      <c r="B46" s="261"/>
      <c r="C46" s="13"/>
      <c r="D46" s="13"/>
      <c r="E46" s="13"/>
    </row>
    <row r="47" spans="1:5" ht="15.75" x14ac:dyDescent="0.25">
      <c r="A47" s="15" t="s">
        <v>8</v>
      </c>
      <c r="B47" s="25">
        <f>E27</f>
        <v>3257.0818666666669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3150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645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7052.0818666666673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62" t="s">
        <v>567</v>
      </c>
      <c r="B53" s="262"/>
      <c r="C53" s="240"/>
      <c r="D53" s="240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40" t="s">
        <v>55</v>
      </c>
      <c r="B55" s="240"/>
      <c r="C55" s="240"/>
      <c r="D55" s="240"/>
      <c r="E55" s="13"/>
    </row>
    <row r="56" spans="1:5" ht="15.75" x14ac:dyDescent="0.25">
      <c r="A56" s="240" t="s">
        <v>56</v>
      </c>
      <c r="B56" s="240"/>
      <c r="C56" s="109"/>
      <c r="D56" s="109"/>
      <c r="E56" s="13"/>
    </row>
    <row r="57" spans="1:5" ht="15.75" x14ac:dyDescent="0.25">
      <c r="A57" s="240" t="s">
        <v>57</v>
      </c>
      <c r="B57" s="240"/>
      <c r="C57" s="240"/>
      <c r="D57" s="240"/>
      <c r="E57" s="13"/>
    </row>
    <row r="58" spans="1:5" ht="15.75" x14ac:dyDescent="0.25">
      <c r="A58" s="240" t="s">
        <v>58</v>
      </c>
      <c r="B58" s="240"/>
      <c r="C58" s="240"/>
      <c r="D58" s="240"/>
      <c r="E58" s="13"/>
    </row>
  </sheetData>
  <mergeCells count="22"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  <mergeCell ref="A55:B55"/>
    <mergeCell ref="A56:B56"/>
    <mergeCell ref="A46:B46"/>
    <mergeCell ref="A53:B53"/>
    <mergeCell ref="C53:D53"/>
    <mergeCell ref="C55:D5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workbookViewId="0">
      <selection sqref="A1:E81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9.25" customHeight="1" x14ac:dyDescent="0.25">
      <c r="A2" s="242"/>
      <c r="B2" s="243"/>
      <c r="C2" s="243"/>
      <c r="D2" s="243"/>
      <c r="E2" s="243"/>
    </row>
    <row r="3" spans="1:5" x14ac:dyDescent="0.25">
      <c r="A3" s="244" t="s">
        <v>429</v>
      </c>
      <c r="B3" s="244"/>
      <c r="C3" s="245" t="s">
        <v>430</v>
      </c>
      <c r="D3" s="246"/>
      <c r="E3" s="247"/>
    </row>
    <row r="4" spans="1:5" x14ac:dyDescent="0.25">
      <c r="A4" s="248" t="s">
        <v>395</v>
      </c>
      <c r="B4" s="249"/>
      <c r="C4" s="245" t="s">
        <v>501</v>
      </c>
      <c r="D4" s="246"/>
      <c r="E4" s="247"/>
    </row>
    <row r="5" spans="1:5" ht="15.75" x14ac:dyDescent="0.25">
      <c r="A5" s="250" t="s">
        <v>565</v>
      </c>
      <c r="B5" s="250"/>
      <c r="C5" s="251" t="s">
        <v>431</v>
      </c>
      <c r="D5" s="252"/>
      <c r="E5" s="253"/>
    </row>
    <row r="6" spans="1:5" ht="15.75" x14ac:dyDescent="0.25">
      <c r="A6" s="254" t="s">
        <v>568</v>
      </c>
      <c r="B6" s="255"/>
      <c r="C6" s="251" t="s">
        <v>432</v>
      </c>
      <c r="D6" s="252"/>
      <c r="E6" s="253"/>
    </row>
    <row r="7" spans="1:5" x14ac:dyDescent="0.25">
      <c r="A7" s="256" t="s">
        <v>393</v>
      </c>
      <c r="B7" s="257"/>
      <c r="C7" s="257"/>
      <c r="D7" s="257"/>
      <c r="E7" s="258"/>
    </row>
    <row r="8" spans="1:5" x14ac:dyDescent="0.25">
      <c r="A8" s="241" t="s">
        <v>413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55" t="s">
        <v>14</v>
      </c>
      <c r="C11" s="56">
        <v>2</v>
      </c>
      <c r="D11" s="18">
        <v>379</v>
      </c>
      <c r="E11" s="18">
        <f t="shared" ref="E11:E15" si="0">C11*D11</f>
        <v>758</v>
      </c>
    </row>
    <row r="12" spans="1:5" x14ac:dyDescent="0.25">
      <c r="A12" s="16" t="s">
        <v>414</v>
      </c>
      <c r="B12" s="55" t="s">
        <v>14</v>
      </c>
      <c r="C12" s="56">
        <v>0.4</v>
      </c>
      <c r="D12" s="18">
        <v>2747.2550000000001</v>
      </c>
      <c r="E12" s="18">
        <f t="shared" si="0"/>
        <v>1098.902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v>407</v>
      </c>
      <c r="E13" s="18">
        <f t="shared" si="0"/>
        <v>6105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v>3300</v>
      </c>
      <c r="E14" s="18">
        <f t="shared" si="0"/>
        <v>1980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v>3700</v>
      </c>
      <c r="E15" s="18">
        <f t="shared" si="0"/>
        <v>5550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15491.902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158</v>
      </c>
      <c r="B18" s="120" t="s">
        <v>145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415</v>
      </c>
      <c r="B19" s="120" t="s">
        <v>145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145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433</v>
      </c>
      <c r="C23" s="146">
        <v>6</v>
      </c>
      <c r="D23" s="46">
        <v>8.4674999999999994</v>
      </c>
      <c r="E23" s="18">
        <f t="shared" ref="E23:E38" si="2">C23*D23</f>
        <v>50.804999999999993</v>
      </c>
    </row>
    <row r="24" spans="1:5" x14ac:dyDescent="0.25">
      <c r="A24" s="16" t="s">
        <v>33</v>
      </c>
      <c r="B24" s="45" t="s">
        <v>433</v>
      </c>
      <c r="C24" s="146">
        <v>6</v>
      </c>
      <c r="D24" s="46">
        <v>65</v>
      </c>
      <c r="E24" s="18">
        <f t="shared" si="2"/>
        <v>390</v>
      </c>
    </row>
    <row r="25" spans="1:5" x14ac:dyDescent="0.25">
      <c r="A25" s="16" t="s">
        <v>34</v>
      </c>
      <c r="B25" s="45" t="s">
        <v>433</v>
      </c>
      <c r="C25" s="146">
        <v>9</v>
      </c>
      <c r="D25" s="46">
        <v>51.8125</v>
      </c>
      <c r="E25" s="18">
        <f t="shared" si="2"/>
        <v>466.3125</v>
      </c>
    </row>
    <row r="26" spans="1:5" x14ac:dyDescent="0.25">
      <c r="A26" s="16" t="s">
        <v>35</v>
      </c>
      <c r="B26" s="45" t="s">
        <v>433</v>
      </c>
      <c r="C26" s="146">
        <v>6</v>
      </c>
      <c r="D26" s="46">
        <v>24.929999999999996</v>
      </c>
      <c r="E26" s="18">
        <f t="shared" si="2"/>
        <v>149.57999999999998</v>
      </c>
    </row>
    <row r="27" spans="1:5" x14ac:dyDescent="0.25">
      <c r="A27" s="34" t="s">
        <v>16</v>
      </c>
      <c r="B27" s="45" t="s">
        <v>433</v>
      </c>
      <c r="C27" s="146">
        <v>12</v>
      </c>
      <c r="D27" s="46">
        <v>31.04</v>
      </c>
      <c r="E27" s="18">
        <f t="shared" si="2"/>
        <v>372.48</v>
      </c>
    </row>
    <row r="28" spans="1:5" x14ac:dyDescent="0.25">
      <c r="A28" s="34" t="s">
        <v>18</v>
      </c>
      <c r="B28" s="45" t="s">
        <v>433</v>
      </c>
      <c r="C28" s="146">
        <v>0.6</v>
      </c>
      <c r="D28" s="46">
        <v>164.8</v>
      </c>
      <c r="E28" s="18">
        <f t="shared" si="2"/>
        <v>98.88000000000001</v>
      </c>
    </row>
    <row r="29" spans="1:5" x14ac:dyDescent="0.25">
      <c r="A29" s="34" t="s">
        <v>19</v>
      </c>
      <c r="B29" s="45" t="s">
        <v>433</v>
      </c>
      <c r="C29" s="146">
        <v>8</v>
      </c>
      <c r="D29" s="46">
        <v>73.183333333333337</v>
      </c>
      <c r="E29" s="18">
        <f t="shared" si="2"/>
        <v>585.4666666666667</v>
      </c>
    </row>
    <row r="30" spans="1:5" x14ac:dyDescent="0.25">
      <c r="A30" s="34" t="s">
        <v>20</v>
      </c>
      <c r="B30" s="45" t="s">
        <v>433</v>
      </c>
      <c r="C30" s="146">
        <v>2</v>
      </c>
      <c r="D30" s="46">
        <v>58.637500000000003</v>
      </c>
      <c r="E30" s="18">
        <f t="shared" si="2"/>
        <v>117.27500000000001</v>
      </c>
    </row>
    <row r="31" spans="1:5" x14ac:dyDescent="0.25">
      <c r="A31" s="34" t="s">
        <v>29</v>
      </c>
      <c r="B31" s="45" t="s">
        <v>433</v>
      </c>
      <c r="C31" s="146">
        <v>1.2</v>
      </c>
      <c r="D31" s="46">
        <v>138.01666666666668</v>
      </c>
      <c r="E31" s="18">
        <f t="shared" si="2"/>
        <v>165.62</v>
      </c>
    </row>
    <row r="32" spans="1:5" x14ac:dyDescent="0.25">
      <c r="A32" s="149" t="s">
        <v>30</v>
      </c>
      <c r="B32" s="45" t="s">
        <v>433</v>
      </c>
      <c r="C32" s="146">
        <v>1</v>
      </c>
      <c r="D32" s="46">
        <v>175.95166666666668</v>
      </c>
      <c r="E32" s="18">
        <f t="shared" si="2"/>
        <v>175.95166666666668</v>
      </c>
    </row>
    <row r="33" spans="1:5" x14ac:dyDescent="0.25">
      <c r="A33" s="136" t="s">
        <v>21</v>
      </c>
      <c r="B33" s="45" t="s">
        <v>433</v>
      </c>
      <c r="C33" s="146">
        <v>0.8</v>
      </c>
      <c r="D33" s="46">
        <v>125.39999999999999</v>
      </c>
      <c r="E33" s="18">
        <f t="shared" si="2"/>
        <v>100.32</v>
      </c>
    </row>
    <row r="34" spans="1:5" x14ac:dyDescent="0.25">
      <c r="A34" s="136" t="s">
        <v>22</v>
      </c>
      <c r="B34" s="45" t="s">
        <v>433</v>
      </c>
      <c r="C34" s="146">
        <v>1.6</v>
      </c>
      <c r="D34" s="46">
        <v>55.830000000000005</v>
      </c>
      <c r="E34" s="18">
        <f t="shared" si="2"/>
        <v>89.328000000000017</v>
      </c>
    </row>
    <row r="35" spans="1:5" x14ac:dyDescent="0.25">
      <c r="A35" s="136" t="s">
        <v>22</v>
      </c>
      <c r="B35" s="45" t="s">
        <v>433</v>
      </c>
      <c r="C35" s="146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420</v>
      </c>
      <c r="B36" s="45" t="s">
        <v>416</v>
      </c>
      <c r="C36" s="146">
        <v>1.5</v>
      </c>
      <c r="D36" s="46">
        <v>50.1</v>
      </c>
      <c r="E36" s="18">
        <f t="shared" si="2"/>
        <v>75.150000000000006</v>
      </c>
    </row>
    <row r="37" spans="1:5" x14ac:dyDescent="0.25">
      <c r="A37" s="136" t="s">
        <v>421</v>
      </c>
      <c r="B37" s="45" t="s">
        <v>416</v>
      </c>
      <c r="C37" s="146">
        <v>1</v>
      </c>
      <c r="D37" s="46">
        <v>55</v>
      </c>
      <c r="E37" s="18">
        <f t="shared" si="2"/>
        <v>55</v>
      </c>
    </row>
    <row r="38" spans="1:5" x14ac:dyDescent="0.25">
      <c r="A38" s="136" t="s">
        <v>434</v>
      </c>
      <c r="B38" s="45" t="s">
        <v>433</v>
      </c>
      <c r="C38" s="146">
        <v>10</v>
      </c>
      <c r="D38" s="46">
        <v>145</v>
      </c>
      <c r="E38" s="18">
        <f t="shared" si="2"/>
        <v>1450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4571.6688333333341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435</v>
      </c>
      <c r="B41" s="45" t="s">
        <v>145</v>
      </c>
      <c r="C41" s="57">
        <v>14</v>
      </c>
      <c r="D41" s="150">
        <v>150</v>
      </c>
      <c r="E41" s="18">
        <f t="shared" ref="E41:E51" si="3">C41*D41</f>
        <v>2100</v>
      </c>
    </row>
    <row r="42" spans="1:5" x14ac:dyDescent="0.25">
      <c r="A42" s="34" t="s">
        <v>423</v>
      </c>
      <c r="B42" s="45" t="s">
        <v>145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147" t="s">
        <v>422</v>
      </c>
      <c r="B43" s="45" t="s">
        <v>145</v>
      </c>
      <c r="C43" s="57">
        <v>8</v>
      </c>
      <c r="D43" s="150">
        <v>150</v>
      </c>
      <c r="E43" s="18">
        <f t="shared" si="3"/>
        <v>1200</v>
      </c>
    </row>
    <row r="44" spans="1:5" x14ac:dyDescent="0.25">
      <c r="A44" s="34" t="s">
        <v>436</v>
      </c>
      <c r="B44" s="45" t="s">
        <v>63</v>
      </c>
      <c r="C44" s="57">
        <v>20</v>
      </c>
      <c r="D44" s="150">
        <v>150</v>
      </c>
      <c r="E44" s="18">
        <f t="shared" si="3"/>
        <v>3000</v>
      </c>
    </row>
    <row r="45" spans="1:5" x14ac:dyDescent="0.25">
      <c r="A45" s="34" t="s">
        <v>424</v>
      </c>
      <c r="B45" s="45" t="s">
        <v>63</v>
      </c>
      <c r="C45" s="57">
        <v>10</v>
      </c>
      <c r="D45" s="150">
        <v>150</v>
      </c>
      <c r="E45" s="18">
        <f t="shared" si="3"/>
        <v>1500</v>
      </c>
    </row>
    <row r="46" spans="1:5" x14ac:dyDescent="0.25">
      <c r="A46" s="34" t="s">
        <v>425</v>
      </c>
      <c r="B46" s="45" t="s">
        <v>63</v>
      </c>
      <c r="C46" s="57">
        <v>10</v>
      </c>
      <c r="D46" s="150">
        <v>150</v>
      </c>
      <c r="E46" s="18">
        <f t="shared" si="3"/>
        <v>1500</v>
      </c>
    </row>
    <row r="47" spans="1:5" x14ac:dyDescent="0.25">
      <c r="A47" s="34" t="s">
        <v>437</v>
      </c>
      <c r="B47" s="45" t="s">
        <v>63</v>
      </c>
      <c r="C47" s="57">
        <v>10</v>
      </c>
      <c r="D47" s="150">
        <v>150</v>
      </c>
      <c r="E47" s="18">
        <f t="shared" si="3"/>
        <v>1500</v>
      </c>
    </row>
    <row r="48" spans="1:5" x14ac:dyDescent="0.25">
      <c r="A48" s="34" t="s">
        <v>44</v>
      </c>
      <c r="B48" s="45" t="s">
        <v>63</v>
      </c>
      <c r="C48" s="57">
        <v>15</v>
      </c>
      <c r="D48" s="150">
        <v>150</v>
      </c>
      <c r="E48" s="18">
        <f t="shared" si="3"/>
        <v>2250</v>
      </c>
    </row>
    <row r="49" spans="1:5" x14ac:dyDescent="0.25">
      <c r="A49" s="34" t="s">
        <v>167</v>
      </c>
      <c r="B49" s="45" t="s">
        <v>145</v>
      </c>
      <c r="C49" s="57">
        <v>8</v>
      </c>
      <c r="D49" s="150">
        <v>150</v>
      </c>
      <c r="E49" s="18">
        <f t="shared" si="3"/>
        <v>1200</v>
      </c>
    </row>
    <row r="50" spans="1:5" x14ac:dyDescent="0.25">
      <c r="A50" s="34" t="s">
        <v>438</v>
      </c>
      <c r="B50" s="45" t="s">
        <v>63</v>
      </c>
      <c r="C50" s="57">
        <v>5</v>
      </c>
      <c r="D50" s="150">
        <v>150</v>
      </c>
      <c r="E50" s="18">
        <f t="shared" si="3"/>
        <v>750</v>
      </c>
    </row>
    <row r="51" spans="1:5" x14ac:dyDescent="0.25">
      <c r="A51" s="34" t="s">
        <v>439</v>
      </c>
      <c r="B51" s="45" t="s">
        <v>50</v>
      </c>
      <c r="C51" s="57">
        <v>1</v>
      </c>
      <c r="D51" s="150">
        <v>2650</v>
      </c>
      <c r="E51" s="18">
        <f t="shared" si="3"/>
        <v>2650</v>
      </c>
    </row>
    <row r="52" spans="1:5" x14ac:dyDescent="0.25">
      <c r="A52" s="50" t="s">
        <v>102</v>
      </c>
      <c r="B52" s="51"/>
      <c r="C52" s="52"/>
      <c r="D52" s="53"/>
      <c r="E52" s="38">
        <f>SUM(E41:E51)</f>
        <v>18850</v>
      </c>
    </row>
    <row r="53" spans="1:5" x14ac:dyDescent="0.25">
      <c r="A53" s="15" t="s">
        <v>103</v>
      </c>
      <c r="B53" s="15"/>
      <c r="C53" s="15"/>
      <c r="D53" s="15"/>
      <c r="E53" s="25"/>
    </row>
    <row r="54" spans="1:5" x14ac:dyDescent="0.25">
      <c r="A54" s="16" t="s">
        <v>440</v>
      </c>
      <c r="B54" s="16" t="s">
        <v>441</v>
      </c>
      <c r="C54" s="45">
        <v>7200</v>
      </c>
      <c r="D54" s="18">
        <v>9.4</v>
      </c>
      <c r="E54" s="18">
        <f t="shared" ref="E54:E60" si="4">C54*D54</f>
        <v>67680</v>
      </c>
    </row>
    <row r="55" spans="1:5" x14ac:dyDescent="0.25">
      <c r="A55" s="16" t="s">
        <v>129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108</v>
      </c>
      <c r="B56" s="16" t="s">
        <v>48</v>
      </c>
      <c r="C56" s="45">
        <v>1</v>
      </c>
      <c r="D56" s="18">
        <v>1900</v>
      </c>
      <c r="E56" s="18">
        <f t="shared" si="4"/>
        <v>1900</v>
      </c>
    </row>
    <row r="57" spans="1:5" x14ac:dyDescent="0.25">
      <c r="A57" s="16" t="s">
        <v>171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442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131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132</v>
      </c>
      <c r="B60" s="16" t="s">
        <v>145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110</v>
      </c>
      <c r="B61" s="3"/>
      <c r="C61" s="3"/>
      <c r="D61" s="3"/>
      <c r="E61" s="38">
        <f>SUM(E54:E60)</f>
        <v>76780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118393.57083333333</v>
      </c>
    </row>
    <row r="65" spans="1:4" x14ac:dyDescent="0.25">
      <c r="A65" s="260" t="s">
        <v>53</v>
      </c>
      <c r="B65" s="261"/>
    </row>
    <row r="66" spans="1:4" x14ac:dyDescent="0.25">
      <c r="A66" s="15" t="s">
        <v>138</v>
      </c>
      <c r="B66" s="67">
        <f>E16</f>
        <v>15491.902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4571.6688333333341</v>
      </c>
    </row>
    <row r="69" spans="1:4" x14ac:dyDescent="0.25">
      <c r="A69" s="22" t="s">
        <v>95</v>
      </c>
      <c r="B69" s="25">
        <f>E52</f>
        <v>18850</v>
      </c>
    </row>
    <row r="70" spans="1:4" x14ac:dyDescent="0.25">
      <c r="A70" s="22" t="s">
        <v>103</v>
      </c>
      <c r="B70" s="25">
        <f>E61</f>
        <v>76780</v>
      </c>
    </row>
    <row r="71" spans="1:4" x14ac:dyDescent="0.25">
      <c r="A71" s="11" t="s">
        <v>52</v>
      </c>
      <c r="B71" s="38">
        <f>SUM(B66:B70)</f>
        <v>118393.57083333333</v>
      </c>
    </row>
    <row r="74" spans="1:4" x14ac:dyDescent="0.25">
      <c r="A74" s="262" t="s">
        <v>567</v>
      </c>
      <c r="B74" s="262"/>
      <c r="C74" s="262"/>
      <c r="D74" s="262"/>
    </row>
    <row r="75" spans="1:4" x14ac:dyDescent="0.25">
      <c r="A75" t="s">
        <v>54</v>
      </c>
    </row>
    <row r="76" spans="1:4" ht="15.75" x14ac:dyDescent="0.25">
      <c r="A76" s="240" t="s">
        <v>55</v>
      </c>
      <c r="B76" s="240"/>
      <c r="C76" s="240"/>
      <c r="D76" s="240"/>
    </row>
    <row r="77" spans="1:4" ht="15.75" x14ac:dyDescent="0.25">
      <c r="A77" s="109" t="s">
        <v>518</v>
      </c>
      <c r="B77" s="109"/>
      <c r="C77" s="240"/>
      <c r="D77" s="240"/>
    </row>
    <row r="78" spans="1:4" ht="15.75" x14ac:dyDescent="0.25">
      <c r="A78" s="240" t="s">
        <v>57</v>
      </c>
      <c r="B78" s="240"/>
      <c r="C78" s="240"/>
      <c r="D78" s="240"/>
    </row>
    <row r="79" spans="1:4" ht="15.75" x14ac:dyDescent="0.25">
      <c r="A79" s="240" t="s">
        <v>519</v>
      </c>
      <c r="B79" s="240"/>
    </row>
  </sheetData>
  <mergeCells count="22">
    <mergeCell ref="A9:E9"/>
    <mergeCell ref="A65:B65"/>
    <mergeCell ref="A74:B74"/>
    <mergeCell ref="C74:D74"/>
    <mergeCell ref="A76:B76"/>
    <mergeCell ref="C76:D76"/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7:D77"/>
    <mergeCell ref="A78:B78"/>
    <mergeCell ref="C78:D7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2.2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384</v>
      </c>
      <c r="B3" s="276"/>
      <c r="C3" s="251" t="s">
        <v>268</v>
      </c>
      <c r="D3" s="252"/>
      <c r="E3" s="253"/>
    </row>
    <row r="4" spans="1:5" ht="15.75" x14ac:dyDescent="0.25">
      <c r="A4" s="277" t="s">
        <v>265</v>
      </c>
      <c r="B4" s="277"/>
      <c r="C4" s="251" t="s">
        <v>385</v>
      </c>
      <c r="D4" s="252"/>
      <c r="E4" s="253"/>
    </row>
    <row r="5" spans="1:5" ht="15.75" x14ac:dyDescent="0.25">
      <c r="A5" s="250" t="s">
        <v>565</v>
      </c>
      <c r="B5" s="250"/>
      <c r="C5" s="251" t="s">
        <v>272</v>
      </c>
      <c r="D5" s="252"/>
      <c r="E5" s="253"/>
    </row>
    <row r="6" spans="1:5" ht="15.75" x14ac:dyDescent="0.25">
      <c r="A6" s="274" t="s">
        <v>591</v>
      </c>
      <c r="B6" s="281"/>
      <c r="C6" s="251" t="s">
        <v>273</v>
      </c>
      <c r="D6" s="252"/>
      <c r="E6" s="253"/>
    </row>
    <row r="7" spans="1:5" x14ac:dyDescent="0.25">
      <c r="A7" s="256" t="s">
        <v>455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456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457</v>
      </c>
      <c r="B12" s="16" t="s">
        <v>14</v>
      </c>
      <c r="C12" s="16">
        <v>3</v>
      </c>
      <c r="D12" s="18">
        <v>379</v>
      </c>
      <c r="E12" s="18">
        <f t="shared" ref="E12:E25" si="0">C12*D12</f>
        <v>1137</v>
      </c>
    </row>
    <row r="13" spans="1:5" x14ac:dyDescent="0.25">
      <c r="A13" s="16" t="s">
        <v>458</v>
      </c>
      <c r="B13" s="16" t="s">
        <v>14</v>
      </c>
      <c r="C13" s="16">
        <v>2</v>
      </c>
      <c r="D13" s="18">
        <v>2217.105</v>
      </c>
      <c r="E13" s="18">
        <f t="shared" si="0"/>
        <v>4434.21</v>
      </c>
    </row>
    <row r="14" spans="1:5" x14ac:dyDescent="0.25">
      <c r="A14" s="16" t="s">
        <v>459</v>
      </c>
      <c r="B14" s="16" t="s">
        <v>14</v>
      </c>
      <c r="C14" s="16">
        <v>0.4</v>
      </c>
      <c r="D14" s="18">
        <v>2115</v>
      </c>
      <c r="E14" s="18">
        <f t="shared" si="0"/>
        <v>846</v>
      </c>
    </row>
    <row r="15" spans="1:5" x14ac:dyDescent="0.25">
      <c r="A15" s="16" t="s">
        <v>460</v>
      </c>
      <c r="B15" s="16" t="s">
        <v>14</v>
      </c>
      <c r="C15" s="16">
        <v>1</v>
      </c>
      <c r="D15" s="18">
        <v>2747.2550000000001</v>
      </c>
      <c r="E15" s="18">
        <f t="shared" si="0"/>
        <v>2747.2550000000001</v>
      </c>
    </row>
    <row r="16" spans="1:5" x14ac:dyDescent="0.25">
      <c r="A16" s="16" t="s">
        <v>461</v>
      </c>
      <c r="B16" s="16" t="s">
        <v>79</v>
      </c>
      <c r="C16" s="16">
        <v>3</v>
      </c>
      <c r="D16" s="18">
        <v>8.4674999999999994</v>
      </c>
      <c r="E16" s="18">
        <f t="shared" si="0"/>
        <v>25.402499999999996</v>
      </c>
    </row>
    <row r="17" spans="1:5" x14ac:dyDescent="0.25">
      <c r="A17" s="16" t="s">
        <v>462</v>
      </c>
      <c r="B17" s="16" t="s">
        <v>386</v>
      </c>
      <c r="C17" s="16">
        <v>2</v>
      </c>
      <c r="D17" s="18">
        <v>5.74</v>
      </c>
      <c r="E17" s="18">
        <f t="shared" si="0"/>
        <v>11.48</v>
      </c>
    </row>
    <row r="18" spans="1:5" x14ac:dyDescent="0.25">
      <c r="A18" s="16" t="s">
        <v>463</v>
      </c>
      <c r="B18" s="16" t="s">
        <v>386</v>
      </c>
      <c r="C18" s="16">
        <v>2</v>
      </c>
      <c r="D18" s="18">
        <v>22.48</v>
      </c>
      <c r="E18" s="18">
        <f t="shared" si="0"/>
        <v>44.96</v>
      </c>
    </row>
    <row r="19" spans="1:5" x14ac:dyDescent="0.25">
      <c r="A19" s="16" t="s">
        <v>29</v>
      </c>
      <c r="B19" s="16" t="s">
        <v>387</v>
      </c>
      <c r="C19" s="24">
        <v>2</v>
      </c>
      <c r="D19" s="18">
        <v>25.95</v>
      </c>
      <c r="E19" s="18">
        <f t="shared" si="0"/>
        <v>51.9</v>
      </c>
    </row>
    <row r="20" spans="1:5" x14ac:dyDescent="0.25">
      <c r="A20" s="16" t="s">
        <v>464</v>
      </c>
      <c r="B20" s="16" t="s">
        <v>79</v>
      </c>
      <c r="C20" s="16">
        <v>1</v>
      </c>
      <c r="D20" s="18">
        <v>52.6</v>
      </c>
      <c r="E20" s="18">
        <f t="shared" si="0"/>
        <v>52.6</v>
      </c>
    </row>
    <row r="21" spans="1:5" x14ac:dyDescent="0.25">
      <c r="A21" s="16" t="s">
        <v>182</v>
      </c>
      <c r="B21" s="16" t="s">
        <v>79</v>
      </c>
      <c r="C21" s="16">
        <v>1.2</v>
      </c>
      <c r="D21" s="18">
        <v>93</v>
      </c>
      <c r="E21" s="18">
        <f t="shared" si="0"/>
        <v>111.6</v>
      </c>
    </row>
    <row r="22" spans="1:5" x14ac:dyDescent="0.25">
      <c r="A22" s="16" t="s">
        <v>465</v>
      </c>
      <c r="B22" s="16" t="s">
        <v>387</v>
      </c>
      <c r="C22" s="16">
        <v>0.5</v>
      </c>
      <c r="D22" s="18">
        <v>144.1</v>
      </c>
      <c r="E22" s="18">
        <f t="shared" si="0"/>
        <v>72.05</v>
      </c>
    </row>
    <row r="23" spans="1:5" x14ac:dyDescent="0.25">
      <c r="A23" s="16" t="s">
        <v>466</v>
      </c>
      <c r="B23" s="16" t="s">
        <v>79</v>
      </c>
      <c r="C23" s="16">
        <v>5</v>
      </c>
      <c r="D23" s="18">
        <v>31.04</v>
      </c>
      <c r="E23" s="18">
        <f t="shared" si="0"/>
        <v>155.19999999999999</v>
      </c>
    </row>
    <row r="24" spans="1:5" x14ac:dyDescent="0.25">
      <c r="A24" s="16" t="s">
        <v>18</v>
      </c>
      <c r="B24" s="16" t="s">
        <v>181</v>
      </c>
      <c r="C24" s="16">
        <v>1</v>
      </c>
      <c r="D24" s="18">
        <v>55.266666666666659</v>
      </c>
      <c r="E24" s="18">
        <f t="shared" si="0"/>
        <v>55.266666666666659</v>
      </c>
    </row>
    <row r="25" spans="1:5" x14ac:dyDescent="0.25">
      <c r="A25" s="137" t="s">
        <v>467</v>
      </c>
      <c r="B25" s="16" t="s">
        <v>181</v>
      </c>
      <c r="C25" s="16">
        <v>1</v>
      </c>
      <c r="D25" s="18">
        <v>50.1</v>
      </c>
      <c r="E25" s="18">
        <f t="shared" si="0"/>
        <v>50.1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10867.924166666668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1">
        <v>140</v>
      </c>
      <c r="E28" s="18">
        <f t="shared" ref="E28:E35" si="1">C28*D28</f>
        <v>2100</v>
      </c>
    </row>
    <row r="29" spans="1:5" x14ac:dyDescent="0.25">
      <c r="A29" s="16" t="s">
        <v>388</v>
      </c>
      <c r="B29" s="16" t="s">
        <v>48</v>
      </c>
      <c r="C29" s="16">
        <v>15</v>
      </c>
      <c r="D29" s="151">
        <v>140</v>
      </c>
      <c r="E29" s="18">
        <f t="shared" si="1"/>
        <v>2100</v>
      </c>
    </row>
    <row r="30" spans="1:5" x14ac:dyDescent="0.25">
      <c r="A30" s="16" t="s">
        <v>389</v>
      </c>
      <c r="B30" s="16" t="s">
        <v>48</v>
      </c>
      <c r="C30" s="16">
        <v>10</v>
      </c>
      <c r="D30" s="151">
        <v>140</v>
      </c>
      <c r="E30" s="18">
        <f t="shared" si="1"/>
        <v>1400</v>
      </c>
    </row>
    <row r="31" spans="1:5" x14ac:dyDescent="0.25">
      <c r="A31" s="16" t="s">
        <v>390</v>
      </c>
      <c r="B31" s="16" t="s">
        <v>48</v>
      </c>
      <c r="C31" s="16">
        <v>15</v>
      </c>
      <c r="D31" s="151">
        <v>140</v>
      </c>
      <c r="E31" s="18">
        <f t="shared" si="1"/>
        <v>2100</v>
      </c>
    </row>
    <row r="32" spans="1:5" x14ac:dyDescent="0.25">
      <c r="A32" s="16" t="s">
        <v>391</v>
      </c>
      <c r="B32" s="16" t="s">
        <v>48</v>
      </c>
      <c r="C32" s="16">
        <v>15</v>
      </c>
      <c r="D32" s="151">
        <v>140</v>
      </c>
      <c r="E32" s="18">
        <f t="shared" si="1"/>
        <v>2100</v>
      </c>
    </row>
    <row r="33" spans="1:5" x14ac:dyDescent="0.25">
      <c r="A33" s="16" t="s">
        <v>188</v>
      </c>
      <c r="B33" s="16" t="s">
        <v>112</v>
      </c>
      <c r="C33" s="16">
        <v>2</v>
      </c>
      <c r="D33" s="151">
        <v>140</v>
      </c>
      <c r="E33" s="18">
        <f t="shared" si="1"/>
        <v>280</v>
      </c>
    </row>
    <row r="34" spans="1:5" x14ac:dyDescent="0.25">
      <c r="A34" s="16" t="s">
        <v>124</v>
      </c>
      <c r="B34" s="16" t="s">
        <v>112</v>
      </c>
      <c r="C34" s="16">
        <v>3</v>
      </c>
      <c r="D34" s="151">
        <v>140</v>
      </c>
      <c r="E34" s="18">
        <f t="shared" si="1"/>
        <v>420</v>
      </c>
    </row>
    <row r="35" spans="1:5" x14ac:dyDescent="0.25">
      <c r="A35" s="16" t="s">
        <v>220</v>
      </c>
      <c r="B35" s="16" t="s">
        <v>112</v>
      </c>
      <c r="C35" s="16">
        <v>10</v>
      </c>
      <c r="D35" s="151">
        <v>140</v>
      </c>
      <c r="E35" s="18">
        <f t="shared" si="1"/>
        <v>1400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11900</v>
      </c>
    </row>
    <row r="37" spans="1:5" x14ac:dyDescent="0.25">
      <c r="A37" s="15" t="s">
        <v>191</v>
      </c>
      <c r="B37" s="15"/>
      <c r="C37" s="119"/>
      <c r="D37" s="15"/>
      <c r="E37" s="1"/>
    </row>
    <row r="38" spans="1:5" x14ac:dyDescent="0.25">
      <c r="A38" s="16" t="s">
        <v>383</v>
      </c>
      <c r="B38" s="16" t="s">
        <v>48</v>
      </c>
      <c r="C38" s="16">
        <v>30</v>
      </c>
      <c r="D38" s="41">
        <v>140</v>
      </c>
      <c r="E38" s="18">
        <f>C38*D38</f>
        <v>4200</v>
      </c>
    </row>
    <row r="39" spans="1:5" x14ac:dyDescent="0.25">
      <c r="A39" s="16" t="s">
        <v>108</v>
      </c>
      <c r="B39" s="16" t="s">
        <v>153</v>
      </c>
      <c r="C39" s="16">
        <v>1</v>
      </c>
      <c r="D39" s="23">
        <v>1250</v>
      </c>
      <c r="E39" s="18">
        <f>C39*D39</f>
        <v>1250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5450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28217.924166666668</v>
      </c>
    </row>
    <row r="44" spans="1:5" x14ac:dyDescent="0.25">
      <c r="A44" s="260" t="s">
        <v>53</v>
      </c>
      <c r="B44" s="261"/>
    </row>
    <row r="45" spans="1:5" x14ac:dyDescent="0.25">
      <c r="A45" s="15" t="s">
        <v>138</v>
      </c>
      <c r="B45" s="25">
        <f>E26</f>
        <v>10867.924166666668</v>
      </c>
    </row>
    <row r="46" spans="1:5" x14ac:dyDescent="0.25">
      <c r="A46" s="15" t="s">
        <v>80</v>
      </c>
      <c r="B46" s="25">
        <f>E36</f>
        <v>11900</v>
      </c>
    </row>
    <row r="47" spans="1:5" x14ac:dyDescent="0.25">
      <c r="A47" s="15" t="s">
        <v>191</v>
      </c>
      <c r="B47" s="25">
        <f>E40</f>
        <v>5450</v>
      </c>
    </row>
    <row r="48" spans="1:5" x14ac:dyDescent="0.25">
      <c r="A48" s="37" t="s">
        <v>65</v>
      </c>
      <c r="B48" s="38">
        <f>SUM(B45:B47)</f>
        <v>28217.924166666668</v>
      </c>
    </row>
    <row r="51" spans="1:4" x14ac:dyDescent="0.25">
      <c r="A51" s="262" t="s">
        <v>567</v>
      </c>
      <c r="B51" s="262"/>
      <c r="C51" s="262"/>
      <c r="D51" s="262"/>
    </row>
    <row r="52" spans="1:4" x14ac:dyDescent="0.25">
      <c r="A52" t="s">
        <v>54</v>
      </c>
    </row>
    <row r="53" spans="1:4" ht="15.75" x14ac:dyDescent="0.25">
      <c r="A53" s="240" t="s">
        <v>55</v>
      </c>
      <c r="B53" s="240"/>
      <c r="C53" s="240"/>
      <c r="D53" s="240"/>
    </row>
    <row r="54" spans="1:4" ht="15.75" x14ac:dyDescent="0.25">
      <c r="A54" s="240" t="s">
        <v>56</v>
      </c>
      <c r="B54" s="240"/>
      <c r="C54" s="240"/>
      <c r="D54" s="240"/>
    </row>
    <row r="55" spans="1:4" ht="15.75" x14ac:dyDescent="0.25">
      <c r="A55" s="240" t="s">
        <v>57</v>
      </c>
      <c r="B55" s="240"/>
      <c r="C55" s="240"/>
      <c r="D55" s="240"/>
    </row>
    <row r="56" spans="1:4" ht="15.75" x14ac:dyDescent="0.25">
      <c r="A56" s="240" t="s">
        <v>58</v>
      </c>
      <c r="B56" s="240"/>
    </row>
  </sheetData>
  <mergeCells count="23">
    <mergeCell ref="A54:B54"/>
    <mergeCell ref="C54:D54"/>
    <mergeCell ref="A55:B55"/>
    <mergeCell ref="C55:D55"/>
    <mergeCell ref="A56:B56"/>
    <mergeCell ref="A9:E9"/>
    <mergeCell ref="A44:B44"/>
    <mergeCell ref="A51:B51"/>
    <mergeCell ref="C51:D51"/>
    <mergeCell ref="A53:B53"/>
    <mergeCell ref="C53:D53"/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workbookViewId="0">
      <selection activeCell="I10" sqref="I10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5.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374</v>
      </c>
      <c r="B3" s="276"/>
      <c r="C3" s="251" t="s">
        <v>282</v>
      </c>
      <c r="D3" s="252"/>
      <c r="E3" s="253"/>
    </row>
    <row r="4" spans="1:5" ht="15.75" x14ac:dyDescent="0.25">
      <c r="A4" s="277" t="s">
        <v>407</v>
      </c>
      <c r="B4" s="277"/>
      <c r="C4" s="251" t="s">
        <v>375</v>
      </c>
      <c r="D4" s="252"/>
      <c r="E4" s="253"/>
    </row>
    <row r="5" spans="1:5" ht="15.75" x14ac:dyDescent="0.25">
      <c r="A5" s="250" t="s">
        <v>565</v>
      </c>
      <c r="B5" s="250"/>
      <c r="C5" s="251" t="s">
        <v>281</v>
      </c>
      <c r="D5" s="252"/>
      <c r="E5" s="253"/>
    </row>
    <row r="6" spans="1:5" ht="15.75" x14ac:dyDescent="0.25">
      <c r="A6" s="274" t="s">
        <v>592</v>
      </c>
      <c r="B6" s="281"/>
      <c r="C6" s="251" t="s">
        <v>376</v>
      </c>
      <c r="D6" s="252"/>
      <c r="E6" s="253"/>
    </row>
    <row r="7" spans="1:5" x14ac:dyDescent="0.25">
      <c r="A7" s="256" t="s">
        <v>468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457</v>
      </c>
      <c r="B12" s="16" t="s">
        <v>14</v>
      </c>
      <c r="C12" s="16">
        <v>1</v>
      </c>
      <c r="D12" s="18">
        <v>379</v>
      </c>
      <c r="E12" s="18">
        <f t="shared" ref="E12:E29" si="0">C12*D12</f>
        <v>379</v>
      </c>
    </row>
    <row r="13" spans="1:5" x14ac:dyDescent="0.25">
      <c r="A13" s="137" t="s">
        <v>482</v>
      </c>
      <c r="B13" s="16" t="s">
        <v>14</v>
      </c>
      <c r="C13" s="16">
        <v>0.5</v>
      </c>
      <c r="D13" s="18">
        <v>2217.105</v>
      </c>
      <c r="E13" s="18">
        <f t="shared" si="0"/>
        <v>1108.5525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v>407</v>
      </c>
      <c r="E14" s="18">
        <f t="shared" si="0"/>
        <v>2035</v>
      </c>
    </row>
    <row r="15" spans="1:5" x14ac:dyDescent="0.25">
      <c r="A15" s="137" t="s">
        <v>246</v>
      </c>
      <c r="B15" s="16" t="s">
        <v>14</v>
      </c>
      <c r="C15" s="16">
        <v>0.3</v>
      </c>
      <c r="D15" s="18">
        <v>2747.2550000000001</v>
      </c>
      <c r="E15" s="18">
        <f t="shared" si="0"/>
        <v>824.17650000000003</v>
      </c>
    </row>
    <row r="16" spans="1:5" x14ac:dyDescent="0.25">
      <c r="A16" s="137" t="s">
        <v>247</v>
      </c>
      <c r="B16" s="16" t="s">
        <v>14</v>
      </c>
      <c r="C16" s="16">
        <v>0.5</v>
      </c>
      <c r="D16" s="18">
        <v>2687.3674999999998</v>
      </c>
      <c r="E16" s="18">
        <f t="shared" si="0"/>
        <v>1343.6837499999999</v>
      </c>
    </row>
    <row r="17" spans="1:5" x14ac:dyDescent="0.25">
      <c r="A17" s="137" t="s">
        <v>248</v>
      </c>
      <c r="B17" s="16" t="s">
        <v>14</v>
      </c>
      <c r="C17" s="16">
        <v>0.4</v>
      </c>
      <c r="D17" s="18">
        <v>2115</v>
      </c>
      <c r="E17" s="18">
        <f t="shared" si="0"/>
        <v>846</v>
      </c>
    </row>
    <row r="18" spans="1:5" x14ac:dyDescent="0.25">
      <c r="A18" s="137" t="s">
        <v>29</v>
      </c>
      <c r="B18" s="16" t="s">
        <v>181</v>
      </c>
      <c r="C18" s="24">
        <v>0.6</v>
      </c>
      <c r="D18" s="18">
        <v>416</v>
      </c>
      <c r="E18" s="18">
        <f t="shared" si="0"/>
        <v>249.6</v>
      </c>
    </row>
    <row r="19" spans="1:5" x14ac:dyDescent="0.25">
      <c r="A19" s="137" t="s">
        <v>483</v>
      </c>
      <c r="B19" s="16" t="s">
        <v>181</v>
      </c>
      <c r="C19" s="16">
        <v>1</v>
      </c>
      <c r="D19" s="18">
        <v>138.01666666666668</v>
      </c>
      <c r="E19" s="18">
        <f t="shared" si="0"/>
        <v>138.01666666666668</v>
      </c>
    </row>
    <row r="20" spans="1:5" x14ac:dyDescent="0.25">
      <c r="A20" s="137" t="s">
        <v>484</v>
      </c>
      <c r="B20" s="16" t="s">
        <v>181</v>
      </c>
      <c r="C20" s="16">
        <v>2</v>
      </c>
      <c r="D20" s="18">
        <v>25.95</v>
      </c>
      <c r="E20" s="18">
        <f t="shared" si="0"/>
        <v>51.9</v>
      </c>
    </row>
    <row r="21" spans="1:5" x14ac:dyDescent="0.25">
      <c r="A21" s="137" t="s">
        <v>182</v>
      </c>
      <c r="B21" s="16" t="s">
        <v>181</v>
      </c>
      <c r="C21" s="16">
        <v>0.8</v>
      </c>
      <c r="D21" s="18">
        <v>136</v>
      </c>
      <c r="E21" s="18">
        <f t="shared" si="0"/>
        <v>108.80000000000001</v>
      </c>
    </row>
    <row r="22" spans="1:5" x14ac:dyDescent="0.25">
      <c r="A22" s="137" t="s">
        <v>465</v>
      </c>
      <c r="B22" s="16" t="s">
        <v>181</v>
      </c>
      <c r="C22" s="16">
        <v>3</v>
      </c>
      <c r="D22" s="18">
        <v>33.56666666666667</v>
      </c>
      <c r="E22" s="18">
        <f t="shared" si="0"/>
        <v>100.70000000000002</v>
      </c>
    </row>
    <row r="23" spans="1:5" x14ac:dyDescent="0.25">
      <c r="A23" s="137" t="s">
        <v>485</v>
      </c>
      <c r="B23" s="16" t="s">
        <v>181</v>
      </c>
      <c r="C23" s="16">
        <v>1</v>
      </c>
      <c r="D23" s="18">
        <v>144.1</v>
      </c>
      <c r="E23" s="18">
        <f t="shared" si="0"/>
        <v>144.1</v>
      </c>
    </row>
    <row r="24" spans="1:5" x14ac:dyDescent="0.25">
      <c r="A24" s="137" t="s">
        <v>466</v>
      </c>
      <c r="B24" s="16" t="s">
        <v>181</v>
      </c>
      <c r="C24" s="16">
        <v>1.5</v>
      </c>
      <c r="D24" s="18">
        <v>55.266666666666659</v>
      </c>
      <c r="E24" s="18">
        <f t="shared" si="0"/>
        <v>82.899999999999991</v>
      </c>
    </row>
    <row r="25" spans="1:5" x14ac:dyDescent="0.25">
      <c r="A25" s="137" t="s">
        <v>120</v>
      </c>
      <c r="B25" s="16" t="s">
        <v>181</v>
      </c>
      <c r="C25" s="16">
        <v>3</v>
      </c>
      <c r="D25" s="18">
        <v>25</v>
      </c>
      <c r="E25" s="18">
        <f t="shared" si="0"/>
        <v>75</v>
      </c>
    </row>
    <row r="26" spans="1:5" x14ac:dyDescent="0.25">
      <c r="A26" s="137" t="s">
        <v>486</v>
      </c>
      <c r="B26" s="16" t="s">
        <v>181</v>
      </c>
      <c r="C26" s="16">
        <v>2</v>
      </c>
      <c r="D26" s="18">
        <v>73.183333333333337</v>
      </c>
      <c r="E26" s="18">
        <f t="shared" si="0"/>
        <v>146.36666666666667</v>
      </c>
    </row>
    <row r="27" spans="1:5" x14ac:dyDescent="0.25">
      <c r="A27" s="137" t="s">
        <v>461</v>
      </c>
      <c r="B27" s="16" t="s">
        <v>181</v>
      </c>
      <c r="C27" s="16">
        <v>4</v>
      </c>
      <c r="D27" s="18">
        <v>35.325000000000003</v>
      </c>
      <c r="E27" s="18">
        <f t="shared" si="0"/>
        <v>141.30000000000001</v>
      </c>
    </row>
    <row r="28" spans="1:5" x14ac:dyDescent="0.25">
      <c r="A28" s="137" t="s">
        <v>487</v>
      </c>
      <c r="B28" s="16" t="s">
        <v>181</v>
      </c>
      <c r="C28" s="16">
        <v>2</v>
      </c>
      <c r="D28" s="18">
        <v>8.4674999999999994</v>
      </c>
      <c r="E28" s="18">
        <f t="shared" si="0"/>
        <v>16.934999999999999</v>
      </c>
    </row>
    <row r="29" spans="1:5" x14ac:dyDescent="0.25">
      <c r="A29" s="137" t="s">
        <v>488</v>
      </c>
      <c r="B29" s="16" t="s">
        <v>181</v>
      </c>
      <c r="C29" s="16">
        <v>2</v>
      </c>
      <c r="D29" s="18">
        <v>21.925000000000001</v>
      </c>
      <c r="E29" s="18">
        <f t="shared" si="0"/>
        <v>43.85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8735.8810833333318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378</v>
      </c>
      <c r="B32" s="16" t="s">
        <v>112</v>
      </c>
      <c r="C32" s="16">
        <v>3</v>
      </c>
      <c r="D32" s="41">
        <v>140</v>
      </c>
      <c r="E32" s="18">
        <f t="shared" ref="E32:E41" si="1">C32*D32</f>
        <v>420</v>
      </c>
    </row>
    <row r="33" spans="1:5" x14ac:dyDescent="0.25">
      <c r="A33" s="16" t="s">
        <v>81</v>
      </c>
      <c r="B33" s="16" t="s">
        <v>112</v>
      </c>
      <c r="C33" s="16">
        <v>1.5</v>
      </c>
      <c r="D33" s="41">
        <v>140</v>
      </c>
      <c r="E33" s="18">
        <f t="shared" si="1"/>
        <v>210</v>
      </c>
    </row>
    <row r="34" spans="1:5" x14ac:dyDescent="0.25">
      <c r="A34" s="16" t="s">
        <v>184</v>
      </c>
      <c r="B34" s="16" t="s">
        <v>112</v>
      </c>
      <c r="C34" s="16">
        <v>2</v>
      </c>
      <c r="D34" s="41">
        <v>140</v>
      </c>
      <c r="E34" s="18">
        <f t="shared" si="1"/>
        <v>280</v>
      </c>
    </row>
    <row r="35" spans="1:5" x14ac:dyDescent="0.25">
      <c r="A35" s="16" t="s">
        <v>379</v>
      </c>
      <c r="B35" s="16" t="s">
        <v>112</v>
      </c>
      <c r="C35" s="16">
        <v>4</v>
      </c>
      <c r="D35" s="41">
        <v>140</v>
      </c>
      <c r="E35" s="18">
        <f t="shared" si="1"/>
        <v>560</v>
      </c>
    </row>
    <row r="36" spans="1:5" x14ac:dyDescent="0.25">
      <c r="A36" s="16" t="s">
        <v>186</v>
      </c>
      <c r="B36" s="16" t="s">
        <v>48</v>
      </c>
      <c r="C36" s="16">
        <v>2.5</v>
      </c>
      <c r="D36" s="41">
        <v>120</v>
      </c>
      <c r="E36" s="18">
        <f t="shared" si="1"/>
        <v>300</v>
      </c>
    </row>
    <row r="37" spans="1:5" x14ac:dyDescent="0.25">
      <c r="A37" s="16" t="s">
        <v>380</v>
      </c>
      <c r="B37" s="16" t="s">
        <v>48</v>
      </c>
      <c r="C37" s="16">
        <v>10</v>
      </c>
      <c r="D37" s="41">
        <v>120</v>
      </c>
      <c r="E37" s="18">
        <f t="shared" si="1"/>
        <v>1200</v>
      </c>
    </row>
    <row r="38" spans="1:5" x14ac:dyDescent="0.25">
      <c r="A38" s="16" t="s">
        <v>188</v>
      </c>
      <c r="B38" s="16" t="s">
        <v>112</v>
      </c>
      <c r="C38" s="16">
        <v>2</v>
      </c>
      <c r="D38" s="41">
        <v>120</v>
      </c>
      <c r="E38" s="18">
        <f t="shared" si="1"/>
        <v>240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120</v>
      </c>
      <c r="E39" s="18">
        <f t="shared" si="1"/>
        <v>240</v>
      </c>
    </row>
    <row r="40" spans="1:5" x14ac:dyDescent="0.25">
      <c r="A40" s="16" t="s">
        <v>381</v>
      </c>
      <c r="B40" s="16" t="s">
        <v>112</v>
      </c>
      <c r="C40" s="16">
        <v>3</v>
      </c>
      <c r="D40" s="41">
        <v>140</v>
      </c>
      <c r="E40" s="18">
        <f t="shared" si="1"/>
        <v>420</v>
      </c>
    </row>
    <row r="41" spans="1:5" x14ac:dyDescent="0.25">
      <c r="A41" s="16" t="s">
        <v>382</v>
      </c>
      <c r="B41" s="16" t="s">
        <v>112</v>
      </c>
      <c r="C41" s="16">
        <v>4.5</v>
      </c>
      <c r="D41" s="41">
        <v>140</v>
      </c>
      <c r="E41" s="18">
        <f t="shared" si="1"/>
        <v>630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4500</v>
      </c>
    </row>
    <row r="43" spans="1:5" x14ac:dyDescent="0.25">
      <c r="A43" s="15" t="s">
        <v>191</v>
      </c>
      <c r="B43" s="15"/>
      <c r="C43" s="119"/>
      <c r="D43" s="15"/>
      <c r="E43" s="1"/>
    </row>
    <row r="44" spans="1:5" x14ac:dyDescent="0.25">
      <c r="A44" s="16" t="s">
        <v>383</v>
      </c>
      <c r="B44" s="16" t="s">
        <v>48</v>
      </c>
      <c r="C44" s="16">
        <v>10</v>
      </c>
      <c r="D44" s="41">
        <v>120</v>
      </c>
      <c r="E44" s="18">
        <f t="shared" ref="E44:E46" si="2">C44*D44</f>
        <v>1200</v>
      </c>
    </row>
    <row r="45" spans="1:5" x14ac:dyDescent="0.25">
      <c r="A45" s="16" t="s">
        <v>131</v>
      </c>
      <c r="B45" s="16" t="s">
        <v>112</v>
      </c>
      <c r="C45" s="16">
        <v>10</v>
      </c>
      <c r="D45" s="23">
        <v>120</v>
      </c>
      <c r="E45" s="18">
        <f t="shared" si="2"/>
        <v>1200</v>
      </c>
    </row>
    <row r="46" spans="1:5" x14ac:dyDescent="0.25">
      <c r="A46" s="16" t="s">
        <v>108</v>
      </c>
      <c r="B46" s="16" t="s">
        <v>153</v>
      </c>
      <c r="C46" s="16">
        <v>1</v>
      </c>
      <c r="D46" s="23">
        <v>1050</v>
      </c>
      <c r="E46" s="18">
        <f t="shared" si="2"/>
        <v>1050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3450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16685.881083333334</v>
      </c>
    </row>
    <row r="51" spans="1:4" x14ac:dyDescent="0.25">
      <c r="A51" s="260" t="s">
        <v>53</v>
      </c>
      <c r="B51" s="261"/>
    </row>
    <row r="52" spans="1:4" x14ac:dyDescent="0.25">
      <c r="A52" s="15" t="s">
        <v>138</v>
      </c>
      <c r="B52" s="25">
        <f>E30</f>
        <v>8735.8810833333318</v>
      </c>
    </row>
    <row r="53" spans="1:4" x14ac:dyDescent="0.25">
      <c r="A53" s="15" t="s">
        <v>80</v>
      </c>
      <c r="B53" s="25">
        <f>E42</f>
        <v>4500</v>
      </c>
    </row>
    <row r="54" spans="1:4" x14ac:dyDescent="0.25">
      <c r="A54" s="15" t="s">
        <v>191</v>
      </c>
      <c r="B54" s="25">
        <f>E47</f>
        <v>3450</v>
      </c>
    </row>
    <row r="55" spans="1:4" x14ac:dyDescent="0.25">
      <c r="A55" s="37" t="s">
        <v>65</v>
      </c>
      <c r="B55" s="38">
        <f>SUM(B52:B54)</f>
        <v>16685.881083333334</v>
      </c>
    </row>
    <row r="58" spans="1:4" x14ac:dyDescent="0.25">
      <c r="A58" s="262" t="s">
        <v>567</v>
      </c>
      <c r="B58" s="262"/>
      <c r="C58" s="262"/>
      <c r="D58" s="262"/>
    </row>
    <row r="59" spans="1:4" x14ac:dyDescent="0.25">
      <c r="A59" t="s">
        <v>54</v>
      </c>
    </row>
    <row r="60" spans="1:4" ht="15.75" x14ac:dyDescent="0.25">
      <c r="A60" s="240" t="s">
        <v>55</v>
      </c>
      <c r="B60" s="240"/>
      <c r="C60" s="240"/>
      <c r="D60" s="240"/>
    </row>
    <row r="61" spans="1:4" ht="15.75" x14ac:dyDescent="0.25">
      <c r="A61" s="240" t="s">
        <v>56</v>
      </c>
      <c r="B61" s="240"/>
      <c r="C61" s="240"/>
      <c r="D61" s="240"/>
    </row>
    <row r="62" spans="1:4" ht="15.75" x14ac:dyDescent="0.25">
      <c r="A62" s="240" t="s">
        <v>57</v>
      </c>
      <c r="B62" s="240"/>
      <c r="C62" s="240"/>
      <c r="D62" s="240"/>
    </row>
    <row r="63" spans="1:4" ht="15.75" x14ac:dyDescent="0.25">
      <c r="A63" s="240" t="s">
        <v>58</v>
      </c>
      <c r="B63" s="240"/>
    </row>
  </sheetData>
  <mergeCells count="23">
    <mergeCell ref="A61:B61"/>
    <mergeCell ref="C61:D61"/>
    <mergeCell ref="A62:B62"/>
    <mergeCell ref="C62:D62"/>
    <mergeCell ref="A63:B63"/>
    <mergeCell ref="A9:E9"/>
    <mergeCell ref="A51:B51"/>
    <mergeCell ref="A58:B58"/>
    <mergeCell ref="C58:D58"/>
    <mergeCell ref="A60:B60"/>
    <mergeCell ref="C60:D60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workbookViewId="0">
      <selection sqref="A1:E39"/>
    </sheetView>
  </sheetViews>
  <sheetFormatPr defaultRowHeight="15" x14ac:dyDescent="0.25"/>
  <cols>
    <col min="1" max="1" width="27.5703125" customWidth="1"/>
    <col min="2" max="2" width="12.85546875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9.25" customHeight="1" x14ac:dyDescent="0.25">
      <c r="A2" s="242"/>
      <c r="B2" s="243"/>
      <c r="C2" s="243"/>
      <c r="D2" s="243"/>
      <c r="E2" s="243"/>
    </row>
    <row r="3" spans="1:5" x14ac:dyDescent="0.25">
      <c r="A3" s="286" t="s">
        <v>235</v>
      </c>
      <c r="B3" s="287"/>
      <c r="C3" s="287"/>
      <c r="D3" s="287"/>
      <c r="E3" s="288"/>
    </row>
    <row r="4" spans="1:5" x14ac:dyDescent="0.25">
      <c r="A4" s="245" t="s">
        <v>469</v>
      </c>
      <c r="B4" s="246"/>
      <c r="C4" s="246"/>
      <c r="D4" s="246"/>
      <c r="E4" s="247"/>
    </row>
    <row r="5" spans="1:5" x14ac:dyDescent="0.25">
      <c r="A5" s="274" t="s">
        <v>276</v>
      </c>
      <c r="B5" s="246"/>
      <c r="C5" s="246"/>
      <c r="D5" s="246"/>
      <c r="E5" s="247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274" t="s">
        <v>593</v>
      </c>
      <c r="B7" s="285"/>
      <c r="C7" s="285"/>
      <c r="D7" s="285"/>
      <c r="E7" s="281"/>
    </row>
    <row r="8" spans="1:5" x14ac:dyDescent="0.25">
      <c r="A8" s="274" t="s">
        <v>565</v>
      </c>
      <c r="B8" s="246"/>
      <c r="C8" s="246"/>
      <c r="D8" s="246"/>
      <c r="E8" s="247"/>
    </row>
    <row r="9" spans="1:5" x14ac:dyDescent="0.25">
      <c r="A9" s="241" t="s">
        <v>137</v>
      </c>
      <c r="B9" s="241"/>
      <c r="C9" s="241"/>
      <c r="D9" s="241"/>
      <c r="E9" s="241"/>
    </row>
    <row r="10" spans="1:5" x14ac:dyDescent="0.25">
      <c r="A10" s="259" t="s">
        <v>7</v>
      </c>
      <c r="B10" s="259"/>
      <c r="C10" s="259"/>
      <c r="D10" s="259"/>
      <c r="E10" s="259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0.5</v>
      </c>
      <c r="D12" s="18">
        <v>400</v>
      </c>
      <c r="E12" s="18">
        <f>C12*D12</f>
        <v>200</v>
      </c>
    </row>
    <row r="13" spans="1:5" x14ac:dyDescent="0.25">
      <c r="A13" s="16" t="s">
        <v>234</v>
      </c>
      <c r="B13" s="16" t="s">
        <v>14</v>
      </c>
      <c r="C13" s="16">
        <v>0.1</v>
      </c>
      <c r="D13" s="18">
        <v>2960</v>
      </c>
      <c r="E13" s="18">
        <f>C13*D13</f>
        <v>296</v>
      </c>
    </row>
    <row r="14" spans="1:5" x14ac:dyDescent="0.25">
      <c r="A14" s="16" t="s">
        <v>227</v>
      </c>
      <c r="B14" s="16" t="s">
        <v>79</v>
      </c>
      <c r="C14" s="30">
        <v>60</v>
      </c>
      <c r="D14" s="18">
        <v>6.1</v>
      </c>
      <c r="E14" s="18">
        <f>C14*D14</f>
        <v>366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882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1172</v>
      </c>
    </row>
    <row r="25" spans="1:5" x14ac:dyDescent="0.25">
      <c r="A25" s="260" t="s">
        <v>53</v>
      </c>
      <c r="B25" s="261"/>
    </row>
    <row r="26" spans="1:5" x14ac:dyDescent="0.25">
      <c r="A26" s="15" t="str">
        <f>A11</f>
        <v>1-Insumos</v>
      </c>
      <c r="B26" s="25">
        <f>E17</f>
        <v>882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1172</v>
      </c>
    </row>
    <row r="31" spans="1:5" x14ac:dyDescent="0.25">
      <c r="A31" s="262" t="s">
        <v>567</v>
      </c>
      <c r="B31" s="262"/>
      <c r="C31" s="262"/>
      <c r="D31" s="262"/>
    </row>
    <row r="32" spans="1:5" x14ac:dyDescent="0.25">
      <c r="A32" t="s">
        <v>54</v>
      </c>
    </row>
    <row r="33" spans="1:4" ht="15.75" x14ac:dyDescent="0.25">
      <c r="A33" s="240" t="s">
        <v>55</v>
      </c>
      <c r="B33" s="240"/>
      <c r="C33" s="240"/>
      <c r="D33" s="240"/>
    </row>
    <row r="34" spans="1:4" ht="15.75" x14ac:dyDescent="0.25">
      <c r="A34" s="109" t="s">
        <v>518</v>
      </c>
      <c r="B34" s="109"/>
      <c r="C34" s="240"/>
      <c r="D34" s="240"/>
    </row>
    <row r="35" spans="1:4" ht="15.75" x14ac:dyDescent="0.25">
      <c r="A35" s="240" t="s">
        <v>57</v>
      </c>
      <c r="B35" s="240"/>
      <c r="C35" s="240"/>
      <c r="D35" s="240"/>
    </row>
    <row r="36" spans="1:4" ht="15.75" x14ac:dyDescent="0.25">
      <c r="A36" s="240" t="s">
        <v>519</v>
      </c>
      <c r="B36" s="240"/>
    </row>
  </sheetData>
  <mergeCells count="18">
    <mergeCell ref="A1:A2"/>
    <mergeCell ref="B1:E2"/>
    <mergeCell ref="A3:E3"/>
    <mergeCell ref="A4:E4"/>
    <mergeCell ref="A5:E5"/>
    <mergeCell ref="A7:E7"/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workbookViewId="0">
      <selection sqref="A1:A2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3.75" customHeight="1" x14ac:dyDescent="0.25">
      <c r="A2" s="242"/>
      <c r="B2" s="243"/>
      <c r="C2" s="243"/>
      <c r="D2" s="243"/>
      <c r="E2" s="243"/>
    </row>
    <row r="3" spans="1:5" x14ac:dyDescent="0.25">
      <c r="A3" s="286" t="s">
        <v>235</v>
      </c>
      <c r="B3" s="287"/>
      <c r="C3" s="287"/>
      <c r="D3" s="287"/>
      <c r="E3" s="288"/>
    </row>
    <row r="4" spans="1:5" x14ac:dyDescent="0.25">
      <c r="A4" s="245" t="s">
        <v>236</v>
      </c>
      <c r="B4" s="246"/>
      <c r="C4" s="246"/>
      <c r="D4" s="246"/>
      <c r="E4" s="247"/>
    </row>
    <row r="5" spans="1:5" x14ac:dyDescent="0.25">
      <c r="A5" s="245" t="s">
        <v>276</v>
      </c>
      <c r="B5" s="246"/>
      <c r="C5" s="246"/>
      <c r="D5" s="246"/>
      <c r="E5" s="247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274" t="s">
        <v>593</v>
      </c>
      <c r="B7" s="285"/>
      <c r="C7" s="285"/>
      <c r="D7" s="285"/>
      <c r="E7" s="281"/>
    </row>
    <row r="8" spans="1:5" x14ac:dyDescent="0.25">
      <c r="A8" s="274" t="s">
        <v>565</v>
      </c>
      <c r="B8" s="246"/>
      <c r="C8" s="246"/>
      <c r="D8" s="246"/>
      <c r="E8" s="247"/>
    </row>
    <row r="9" spans="1:5" x14ac:dyDescent="0.25">
      <c r="A9" s="241" t="s">
        <v>137</v>
      </c>
      <c r="B9" s="241"/>
      <c r="C9" s="241"/>
      <c r="D9" s="241"/>
      <c r="E9" s="241"/>
    </row>
    <row r="10" spans="1:5" x14ac:dyDescent="0.25">
      <c r="A10" s="259" t="s">
        <v>7</v>
      </c>
      <c r="B10" s="259"/>
      <c r="C10" s="259"/>
      <c r="D10" s="259"/>
      <c r="E10" s="259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1</v>
      </c>
      <c r="D12" s="18">
        <v>400</v>
      </c>
      <c r="E12" s="18">
        <f>C12*D12</f>
        <v>400</v>
      </c>
    </row>
    <row r="13" spans="1:5" x14ac:dyDescent="0.25">
      <c r="A13" s="16" t="s">
        <v>234</v>
      </c>
      <c r="B13" s="16" t="s">
        <v>14</v>
      </c>
      <c r="C13" s="16">
        <v>0.16</v>
      </c>
      <c r="D13" s="18">
        <v>2960</v>
      </c>
      <c r="E13" s="18">
        <f>C13*D13</f>
        <v>473.6</v>
      </c>
    </row>
    <row r="14" spans="1:5" x14ac:dyDescent="0.25">
      <c r="A14" s="16" t="s">
        <v>227</v>
      </c>
      <c r="B14" s="16" t="s">
        <v>79</v>
      </c>
      <c r="C14" s="30">
        <v>90</v>
      </c>
      <c r="D14" s="18">
        <v>6.1</v>
      </c>
      <c r="E14" s="18">
        <f>C14*D14</f>
        <v>549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1442.6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1732.6</v>
      </c>
    </row>
    <row r="25" spans="1:5" x14ac:dyDescent="0.25">
      <c r="A25" s="260" t="s">
        <v>53</v>
      </c>
      <c r="B25" s="261"/>
    </row>
    <row r="26" spans="1:5" x14ac:dyDescent="0.25">
      <c r="A26" s="15" t="str">
        <f>A11</f>
        <v>1-Insumos</v>
      </c>
      <c r="B26" s="25">
        <f>E17</f>
        <v>1442.6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1732.6</v>
      </c>
    </row>
    <row r="31" spans="1:5" x14ac:dyDescent="0.25">
      <c r="A31" s="262" t="s">
        <v>567</v>
      </c>
      <c r="B31" s="262"/>
      <c r="C31" s="262"/>
      <c r="D31" s="262"/>
    </row>
    <row r="32" spans="1:5" x14ac:dyDescent="0.25">
      <c r="A32" t="s">
        <v>54</v>
      </c>
    </row>
    <row r="33" spans="1:4" ht="15.75" x14ac:dyDescent="0.25">
      <c r="A33" s="240" t="s">
        <v>55</v>
      </c>
      <c r="B33" s="240"/>
      <c r="C33" s="240"/>
      <c r="D33" s="240"/>
    </row>
    <row r="34" spans="1:4" ht="15.75" x14ac:dyDescent="0.25">
      <c r="A34" s="109" t="s">
        <v>518</v>
      </c>
      <c r="B34" s="109"/>
      <c r="C34" s="240"/>
      <c r="D34" s="240"/>
    </row>
    <row r="35" spans="1:4" ht="15.75" x14ac:dyDescent="0.25">
      <c r="A35" s="240" t="s">
        <v>57</v>
      </c>
      <c r="B35" s="240"/>
      <c r="C35" s="240"/>
      <c r="D35" s="240"/>
    </row>
    <row r="36" spans="1:4" ht="15.75" x14ac:dyDescent="0.25">
      <c r="A36" s="240" t="s">
        <v>519</v>
      </c>
      <c r="B36" s="240"/>
    </row>
  </sheetData>
  <mergeCells count="18">
    <mergeCell ref="A7:E7"/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workbookViewId="0">
      <selection sqref="A1:E37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2.25" customHeight="1" x14ac:dyDescent="0.25">
      <c r="A2" s="242"/>
      <c r="B2" s="243"/>
      <c r="C2" s="243"/>
      <c r="D2" s="243"/>
      <c r="E2" s="243"/>
    </row>
    <row r="3" spans="1:5" x14ac:dyDescent="0.25">
      <c r="A3" s="286" t="s">
        <v>223</v>
      </c>
      <c r="B3" s="287"/>
      <c r="C3" s="287"/>
      <c r="D3" s="287"/>
      <c r="E3" s="288"/>
    </row>
    <row r="4" spans="1:5" x14ac:dyDescent="0.25">
      <c r="A4" s="245" t="s">
        <v>3</v>
      </c>
      <c r="B4" s="246"/>
      <c r="C4" s="246"/>
      <c r="D4" s="246"/>
      <c r="E4" s="247"/>
    </row>
    <row r="5" spans="1:5" x14ac:dyDescent="0.25">
      <c r="A5" s="245" t="s">
        <v>278</v>
      </c>
      <c r="B5" s="246"/>
      <c r="C5" s="246"/>
      <c r="D5" s="246"/>
      <c r="E5" s="247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68" t="s">
        <v>594</v>
      </c>
      <c r="B7" s="58"/>
      <c r="C7" s="58"/>
      <c r="D7" s="58"/>
      <c r="E7" s="59"/>
    </row>
    <row r="8" spans="1:5" x14ac:dyDescent="0.25">
      <c r="A8" s="274" t="s">
        <v>565</v>
      </c>
      <c r="B8" s="246"/>
      <c r="C8" s="246"/>
      <c r="D8" s="246"/>
      <c r="E8" s="247"/>
    </row>
    <row r="9" spans="1:5" x14ac:dyDescent="0.25">
      <c r="A9" s="241" t="s">
        <v>137</v>
      </c>
      <c r="B9" s="241"/>
      <c r="C9" s="241"/>
      <c r="D9" s="241"/>
      <c r="E9" s="241"/>
    </row>
    <row r="10" spans="1:5" x14ac:dyDescent="0.25">
      <c r="A10" s="259" t="s">
        <v>7</v>
      </c>
      <c r="B10" s="259"/>
      <c r="C10" s="259"/>
      <c r="D10" s="259"/>
      <c r="E10" s="259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0.5</v>
      </c>
      <c r="D12" s="18">
        <v>400</v>
      </c>
      <c r="E12" s="18">
        <f>C12*D12</f>
        <v>200</v>
      </c>
    </row>
    <row r="13" spans="1:5" x14ac:dyDescent="0.25">
      <c r="A13" s="16" t="s">
        <v>234</v>
      </c>
      <c r="B13" s="16" t="s">
        <v>14</v>
      </c>
      <c r="C13" s="16">
        <v>0.1</v>
      </c>
      <c r="D13" s="18">
        <v>2960</v>
      </c>
      <c r="E13" s="18">
        <f>C13*D13</f>
        <v>296</v>
      </c>
    </row>
    <row r="14" spans="1:5" x14ac:dyDescent="0.25">
      <c r="A14" s="16" t="s">
        <v>227</v>
      </c>
      <c r="B14" s="16" t="s">
        <v>79</v>
      </c>
      <c r="C14" s="30">
        <v>60</v>
      </c>
      <c r="D14" s="18">
        <v>6.1</v>
      </c>
      <c r="E14" s="18">
        <f>C14*D14</f>
        <v>366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882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1172</v>
      </c>
    </row>
    <row r="25" spans="1:5" x14ac:dyDescent="0.25">
      <c r="A25" s="260" t="s">
        <v>53</v>
      </c>
      <c r="B25" s="261"/>
    </row>
    <row r="26" spans="1:5" x14ac:dyDescent="0.25">
      <c r="A26" s="15" t="str">
        <f>A11</f>
        <v>1-Insumos</v>
      </c>
      <c r="B26" s="25">
        <f>E17</f>
        <v>882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1172</v>
      </c>
    </row>
    <row r="31" spans="1:5" x14ac:dyDescent="0.25">
      <c r="A31" s="262" t="s">
        <v>567</v>
      </c>
      <c r="B31" s="262"/>
      <c r="C31" s="262"/>
      <c r="D31" s="262"/>
    </row>
    <row r="32" spans="1:5" x14ac:dyDescent="0.25">
      <c r="A32" t="s">
        <v>54</v>
      </c>
    </row>
    <row r="33" spans="1:4" ht="15.75" x14ac:dyDescent="0.25">
      <c r="A33" s="240" t="s">
        <v>55</v>
      </c>
      <c r="B33" s="240"/>
      <c r="C33" s="240"/>
      <c r="D33" s="240"/>
    </row>
    <row r="34" spans="1:4" ht="15.75" x14ac:dyDescent="0.25">
      <c r="A34" s="109" t="s">
        <v>518</v>
      </c>
      <c r="B34" s="109"/>
      <c r="C34" s="240"/>
      <c r="D34" s="240"/>
    </row>
    <row r="35" spans="1:4" ht="15.75" x14ac:dyDescent="0.25">
      <c r="A35" s="240" t="s">
        <v>57</v>
      </c>
      <c r="B35" s="240"/>
      <c r="C35" s="240"/>
      <c r="D35" s="240"/>
    </row>
    <row r="36" spans="1:4" ht="15.75" x14ac:dyDescent="0.25">
      <c r="A36" s="240" t="s">
        <v>519</v>
      </c>
      <c r="B36" s="240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workbookViewId="0">
      <selection sqref="A1:E36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8.5" customHeight="1" x14ac:dyDescent="0.25">
      <c r="A2" s="242"/>
      <c r="B2" s="243"/>
      <c r="C2" s="243"/>
      <c r="D2" s="243"/>
      <c r="E2" s="243"/>
    </row>
    <row r="3" spans="1:5" x14ac:dyDescent="0.25">
      <c r="A3" s="286" t="s">
        <v>223</v>
      </c>
      <c r="B3" s="287"/>
      <c r="C3" s="287"/>
      <c r="D3" s="287"/>
      <c r="E3" s="288"/>
    </row>
    <row r="4" spans="1:5" x14ac:dyDescent="0.25">
      <c r="A4" s="245" t="s">
        <v>59</v>
      </c>
      <c r="B4" s="246"/>
      <c r="C4" s="246"/>
      <c r="D4" s="246"/>
      <c r="E4" s="247"/>
    </row>
    <row r="5" spans="1:5" x14ac:dyDescent="0.25">
      <c r="A5" s="245" t="s">
        <v>278</v>
      </c>
      <c r="B5" s="246"/>
      <c r="C5" s="246"/>
      <c r="D5" s="246"/>
      <c r="E5" s="247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68" t="s">
        <v>594</v>
      </c>
      <c r="B7" s="58"/>
      <c r="C7" s="58"/>
      <c r="D7" s="58"/>
      <c r="E7" s="59"/>
    </row>
    <row r="8" spans="1:5" x14ac:dyDescent="0.25">
      <c r="A8" s="274" t="s">
        <v>565</v>
      </c>
      <c r="B8" s="246"/>
      <c r="C8" s="246"/>
      <c r="D8" s="246"/>
      <c r="E8" s="247"/>
    </row>
    <row r="9" spans="1:5" x14ac:dyDescent="0.25">
      <c r="A9" s="241" t="s">
        <v>137</v>
      </c>
      <c r="B9" s="241"/>
      <c r="C9" s="241"/>
      <c r="D9" s="241"/>
      <c r="E9" s="241"/>
    </row>
    <row r="10" spans="1:5" x14ac:dyDescent="0.25">
      <c r="A10" s="259" t="s">
        <v>7</v>
      </c>
      <c r="B10" s="259"/>
      <c r="C10" s="259"/>
      <c r="D10" s="259"/>
      <c r="E10" s="259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0.75</v>
      </c>
      <c r="D12" s="18">
        <v>400</v>
      </c>
      <c r="E12" s="18">
        <f>C12*D12</f>
        <v>300</v>
      </c>
    </row>
    <row r="13" spans="1:5" x14ac:dyDescent="0.25">
      <c r="A13" s="16" t="s">
        <v>234</v>
      </c>
      <c r="B13" s="16" t="s">
        <v>14</v>
      </c>
      <c r="C13" s="16">
        <v>0.12</v>
      </c>
      <c r="D13" s="18">
        <v>2960</v>
      </c>
      <c r="E13" s="18">
        <f>C13*D13</f>
        <v>355.2</v>
      </c>
    </row>
    <row r="14" spans="1:5" x14ac:dyDescent="0.25">
      <c r="A14" s="16" t="s">
        <v>227</v>
      </c>
      <c r="B14" s="16" t="s">
        <v>79</v>
      </c>
      <c r="C14" s="30">
        <v>70</v>
      </c>
      <c r="D14" s="18">
        <v>6.1</v>
      </c>
      <c r="E14" s="18">
        <f>C14*D14</f>
        <v>427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1102.2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1392.2</v>
      </c>
    </row>
    <row r="25" spans="1:5" x14ac:dyDescent="0.25">
      <c r="A25" s="260" t="s">
        <v>53</v>
      </c>
      <c r="B25" s="261"/>
    </row>
    <row r="26" spans="1:5" x14ac:dyDescent="0.25">
      <c r="A26" s="15" t="str">
        <f>A11</f>
        <v>1-Insumos</v>
      </c>
      <c r="B26" s="25">
        <f>E17</f>
        <v>1102.2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1392.2</v>
      </c>
    </row>
    <row r="31" spans="1:5" x14ac:dyDescent="0.25">
      <c r="A31" s="262" t="s">
        <v>567</v>
      </c>
      <c r="B31" s="262"/>
      <c r="C31" s="262"/>
      <c r="D31" s="262"/>
    </row>
    <row r="32" spans="1:5" x14ac:dyDescent="0.25">
      <c r="A32" t="s">
        <v>54</v>
      </c>
    </row>
    <row r="33" spans="1:4" ht="15.75" x14ac:dyDescent="0.25">
      <c r="A33" s="240" t="s">
        <v>55</v>
      </c>
      <c r="B33" s="240"/>
      <c r="C33" s="240"/>
      <c r="D33" s="240"/>
    </row>
    <row r="34" spans="1:4" ht="15.75" x14ac:dyDescent="0.25">
      <c r="A34" s="109" t="s">
        <v>518</v>
      </c>
      <c r="B34" s="109"/>
      <c r="C34" s="240"/>
      <c r="D34" s="240"/>
    </row>
    <row r="35" spans="1:4" ht="15.75" x14ac:dyDescent="0.25">
      <c r="A35" s="240" t="s">
        <v>57</v>
      </c>
      <c r="B35" s="240"/>
      <c r="C35" s="240"/>
      <c r="D35" s="240"/>
    </row>
    <row r="36" spans="1:4" ht="15.75" x14ac:dyDescent="0.25">
      <c r="A36" s="240" t="s">
        <v>519</v>
      </c>
      <c r="B36" s="240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workbookViewId="0">
      <selection sqref="A1:E36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9.25" customHeight="1" x14ac:dyDescent="0.25">
      <c r="A2" s="242"/>
      <c r="B2" s="243"/>
      <c r="C2" s="243"/>
      <c r="D2" s="243"/>
      <c r="E2" s="243"/>
    </row>
    <row r="3" spans="1:5" x14ac:dyDescent="0.25">
      <c r="A3" s="286" t="s">
        <v>223</v>
      </c>
      <c r="B3" s="287"/>
      <c r="C3" s="287"/>
      <c r="D3" s="287"/>
      <c r="E3" s="288"/>
    </row>
    <row r="4" spans="1:5" x14ac:dyDescent="0.25">
      <c r="A4" s="245" t="s">
        <v>66</v>
      </c>
      <c r="B4" s="246"/>
      <c r="C4" s="246"/>
      <c r="D4" s="246"/>
      <c r="E4" s="247"/>
    </row>
    <row r="5" spans="1:5" x14ac:dyDescent="0.25">
      <c r="A5" s="245" t="s">
        <v>278</v>
      </c>
      <c r="B5" s="246"/>
      <c r="C5" s="246"/>
      <c r="D5" s="246"/>
      <c r="E5" s="247"/>
    </row>
    <row r="6" spans="1:5" x14ac:dyDescent="0.25">
      <c r="A6" s="70" t="s">
        <v>277</v>
      </c>
      <c r="B6" s="58"/>
      <c r="C6" s="58"/>
      <c r="D6" s="58"/>
      <c r="E6" s="59"/>
    </row>
    <row r="7" spans="1:5" x14ac:dyDescent="0.25">
      <c r="A7" s="274" t="s">
        <v>594</v>
      </c>
      <c r="B7" s="285"/>
      <c r="C7" s="285"/>
      <c r="D7" s="285"/>
      <c r="E7" s="281"/>
    </row>
    <row r="8" spans="1:5" x14ac:dyDescent="0.25">
      <c r="A8" s="274" t="s">
        <v>565</v>
      </c>
      <c r="B8" s="246"/>
      <c r="C8" s="246"/>
      <c r="D8" s="246"/>
      <c r="E8" s="247"/>
    </row>
    <row r="9" spans="1:5" x14ac:dyDescent="0.25">
      <c r="A9" s="241" t="s">
        <v>137</v>
      </c>
      <c r="B9" s="241"/>
      <c r="C9" s="241"/>
      <c r="D9" s="241"/>
      <c r="E9" s="241"/>
    </row>
    <row r="10" spans="1:5" x14ac:dyDescent="0.25">
      <c r="A10" s="259" t="s">
        <v>7</v>
      </c>
      <c r="B10" s="259"/>
      <c r="C10" s="259"/>
      <c r="D10" s="259"/>
      <c r="E10" s="259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226</v>
      </c>
      <c r="B12" s="16" t="s">
        <v>14</v>
      </c>
      <c r="C12" s="16">
        <v>1</v>
      </c>
      <c r="D12" s="18">
        <v>400</v>
      </c>
      <c r="E12" s="18">
        <f>C12*D12</f>
        <v>400</v>
      </c>
    </row>
    <row r="13" spans="1:5" x14ac:dyDescent="0.25">
      <c r="A13" s="16" t="s">
        <v>234</v>
      </c>
      <c r="B13" s="16" t="s">
        <v>14</v>
      </c>
      <c r="C13" s="16">
        <v>0.16</v>
      </c>
      <c r="D13" s="18">
        <v>2960</v>
      </c>
      <c r="E13" s="18">
        <f>C13*D13</f>
        <v>473.6</v>
      </c>
    </row>
    <row r="14" spans="1:5" x14ac:dyDescent="0.25">
      <c r="A14" s="16" t="s">
        <v>227</v>
      </c>
      <c r="B14" s="16" t="s">
        <v>79</v>
      </c>
      <c r="C14" s="30">
        <v>90</v>
      </c>
      <c r="D14" s="18">
        <v>6.1</v>
      </c>
      <c r="E14" s="18">
        <f>C14*D14</f>
        <v>549</v>
      </c>
    </row>
    <row r="15" spans="1:5" x14ac:dyDescent="0.25">
      <c r="A15" s="16" t="s">
        <v>228</v>
      </c>
      <c r="B15" s="16" t="s">
        <v>229</v>
      </c>
      <c r="C15" s="30">
        <v>2</v>
      </c>
      <c r="D15" s="18">
        <v>4.25</v>
      </c>
      <c r="E15" s="18">
        <f>C15*D15</f>
        <v>8.5</v>
      </c>
    </row>
    <row r="16" spans="1:5" x14ac:dyDescent="0.25">
      <c r="A16" s="16" t="s">
        <v>230</v>
      </c>
      <c r="B16" s="16" t="s">
        <v>229</v>
      </c>
      <c r="C16" s="30">
        <v>2</v>
      </c>
      <c r="D16" s="18">
        <v>5.75</v>
      </c>
      <c r="E16" s="18">
        <f>C16*D16</f>
        <v>11.5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1442.6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231</v>
      </c>
      <c r="B19" s="34" t="s">
        <v>50</v>
      </c>
      <c r="C19" s="35">
        <v>1</v>
      </c>
      <c r="D19" s="46">
        <v>140</v>
      </c>
      <c r="E19" s="46">
        <f>C19*D19</f>
        <v>140</v>
      </c>
    </row>
    <row r="20" spans="1:5" x14ac:dyDescent="0.25">
      <c r="A20" s="34" t="s">
        <v>232</v>
      </c>
      <c r="B20" s="34" t="s">
        <v>48</v>
      </c>
      <c r="C20" s="63">
        <v>1</v>
      </c>
      <c r="D20" s="46">
        <v>150</v>
      </c>
      <c r="E20" s="46">
        <f>C20*D20</f>
        <v>150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290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1732.6</v>
      </c>
    </row>
    <row r="25" spans="1:5" x14ac:dyDescent="0.25">
      <c r="A25" s="260" t="s">
        <v>53</v>
      </c>
      <c r="B25" s="261"/>
    </row>
    <row r="26" spans="1:5" x14ac:dyDescent="0.25">
      <c r="A26" s="15" t="str">
        <f>A11</f>
        <v>1-Insumos</v>
      </c>
      <c r="B26" s="25">
        <f>E17</f>
        <v>1442.6</v>
      </c>
    </row>
    <row r="27" spans="1:5" x14ac:dyDescent="0.25">
      <c r="A27" s="22" t="str">
        <f>A18</f>
        <v>2-Serviços</v>
      </c>
      <c r="B27" s="25">
        <f>E21</f>
        <v>290</v>
      </c>
    </row>
    <row r="28" spans="1:5" x14ac:dyDescent="0.25">
      <c r="A28" s="11" t="s">
        <v>65</v>
      </c>
      <c r="B28" s="38">
        <f>SUM(B26:B27)</f>
        <v>1732.6</v>
      </c>
    </row>
    <row r="31" spans="1:5" x14ac:dyDescent="0.25">
      <c r="A31" s="262" t="s">
        <v>567</v>
      </c>
      <c r="B31" s="262"/>
      <c r="C31" s="262"/>
      <c r="D31" s="262"/>
    </row>
    <row r="32" spans="1:5" x14ac:dyDescent="0.25">
      <c r="A32" t="s">
        <v>54</v>
      </c>
    </row>
    <row r="33" spans="1:4" ht="15.75" x14ac:dyDescent="0.25">
      <c r="A33" s="240" t="s">
        <v>55</v>
      </c>
      <c r="B33" s="240"/>
      <c r="C33" s="240"/>
      <c r="D33" s="240"/>
    </row>
    <row r="34" spans="1:4" ht="15.75" x14ac:dyDescent="0.25">
      <c r="A34" s="109" t="s">
        <v>518</v>
      </c>
      <c r="B34" s="109"/>
      <c r="C34" s="240"/>
      <c r="D34" s="240"/>
    </row>
    <row r="35" spans="1:4" ht="15.75" x14ac:dyDescent="0.25">
      <c r="A35" s="240" t="s">
        <v>57</v>
      </c>
      <c r="B35" s="240"/>
      <c r="C35" s="240"/>
      <c r="D35" s="240"/>
    </row>
    <row r="36" spans="1:4" ht="15.75" x14ac:dyDescent="0.25">
      <c r="A36" s="240" t="s">
        <v>519</v>
      </c>
      <c r="B36" s="240"/>
    </row>
  </sheetData>
  <mergeCells count="18">
    <mergeCell ref="A31:B31"/>
    <mergeCell ref="C31:D31"/>
    <mergeCell ref="A1:A2"/>
    <mergeCell ref="B1:E2"/>
    <mergeCell ref="A3:E3"/>
    <mergeCell ref="A4:E4"/>
    <mergeCell ref="A5:E5"/>
    <mergeCell ref="A7:E7"/>
    <mergeCell ref="A8:E8"/>
    <mergeCell ref="A9:E9"/>
    <mergeCell ref="A10:E10"/>
    <mergeCell ref="A25:B25"/>
    <mergeCell ref="C33:D33"/>
    <mergeCell ref="A36:B36"/>
    <mergeCell ref="A35:B35"/>
    <mergeCell ref="C35:D35"/>
    <mergeCell ref="C34:D34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workbookViewId="0">
      <selection sqref="A1:E39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1.5" customHeight="1" x14ac:dyDescent="0.25">
      <c r="A2" s="242"/>
      <c r="B2" s="243"/>
      <c r="C2" s="243"/>
      <c r="D2" s="243"/>
      <c r="E2" s="243"/>
    </row>
    <row r="3" spans="1:5" x14ac:dyDescent="0.25">
      <c r="A3" s="286" t="s">
        <v>223</v>
      </c>
      <c r="B3" s="287"/>
      <c r="C3" s="287"/>
      <c r="D3" s="287"/>
      <c r="E3" s="288"/>
    </row>
    <row r="4" spans="1:5" x14ac:dyDescent="0.25">
      <c r="A4" s="245" t="s">
        <v>279</v>
      </c>
      <c r="B4" s="246"/>
      <c r="C4" s="246"/>
      <c r="D4" s="246"/>
      <c r="E4" s="247"/>
    </row>
    <row r="5" spans="1:5" x14ac:dyDescent="0.25">
      <c r="A5" s="245" t="s">
        <v>280</v>
      </c>
      <c r="B5" s="246"/>
      <c r="C5" s="246"/>
      <c r="D5" s="246"/>
      <c r="E5" s="247"/>
    </row>
    <row r="6" spans="1:5" x14ac:dyDescent="0.25">
      <c r="A6" s="274" t="s">
        <v>595</v>
      </c>
      <c r="B6" s="285"/>
      <c r="C6" s="285"/>
      <c r="D6" s="285"/>
      <c r="E6" s="281"/>
    </row>
    <row r="7" spans="1:5" x14ac:dyDescent="0.25">
      <c r="A7" s="274" t="s">
        <v>565</v>
      </c>
      <c r="B7" s="246"/>
      <c r="C7" s="246"/>
      <c r="D7" s="246"/>
      <c r="E7" s="247"/>
    </row>
    <row r="8" spans="1:5" x14ac:dyDescent="0.25">
      <c r="A8" s="241" t="s">
        <v>137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1.25</v>
      </c>
      <c r="D11" s="18">
        <v>400</v>
      </c>
      <c r="E11" s="18">
        <f>C11*D11</f>
        <v>500</v>
      </c>
    </row>
    <row r="12" spans="1:5" x14ac:dyDescent="0.25">
      <c r="A12" s="16" t="s">
        <v>234</v>
      </c>
      <c r="B12" s="16" t="s">
        <v>14</v>
      </c>
      <c r="C12" s="16">
        <v>0.45</v>
      </c>
      <c r="D12" s="18">
        <v>2960</v>
      </c>
      <c r="E12" s="18">
        <f>C12*D12</f>
        <v>1332</v>
      </c>
    </row>
    <row r="13" spans="1:5" x14ac:dyDescent="0.25">
      <c r="A13" s="16" t="s">
        <v>227</v>
      </c>
      <c r="B13" s="16" t="s">
        <v>79</v>
      </c>
      <c r="C13" s="30">
        <v>110</v>
      </c>
      <c r="D13" s="18">
        <v>6.1</v>
      </c>
      <c r="E13" s="18">
        <f>C13*D13</f>
        <v>671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8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8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2523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231</v>
      </c>
      <c r="B18" s="34" t="s">
        <v>50</v>
      </c>
      <c r="C18" s="35">
        <v>1</v>
      </c>
      <c r="D18" s="46">
        <v>140</v>
      </c>
      <c r="E18" s="46">
        <f>C18*D18</f>
        <v>140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150</v>
      </c>
      <c r="E19" s="46">
        <f>C19*D19</f>
        <v>150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290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2813</v>
      </c>
    </row>
    <row r="24" spans="1:5" x14ac:dyDescent="0.25">
      <c r="A24" s="260" t="s">
        <v>53</v>
      </c>
      <c r="B24" s="261"/>
    </row>
    <row r="25" spans="1:5" x14ac:dyDescent="0.25">
      <c r="A25" s="15" t="str">
        <f>A10</f>
        <v>1-Insumos</v>
      </c>
      <c r="B25" s="25">
        <f>E16</f>
        <v>2523</v>
      </c>
    </row>
    <row r="26" spans="1:5" x14ac:dyDescent="0.25">
      <c r="A26" s="22" t="str">
        <f>A17</f>
        <v>2-Serviços</v>
      </c>
      <c r="B26" s="25">
        <f>E20</f>
        <v>290</v>
      </c>
    </row>
    <row r="27" spans="1:5" x14ac:dyDescent="0.25">
      <c r="A27" s="11" t="s">
        <v>65</v>
      </c>
      <c r="B27" s="38">
        <f>SUM(B25:B26)</f>
        <v>2813</v>
      </c>
    </row>
    <row r="30" spans="1:5" x14ac:dyDescent="0.25">
      <c r="A30" s="262" t="s">
        <v>567</v>
      </c>
      <c r="B30" s="262"/>
      <c r="C30" s="262"/>
      <c r="D30" s="262"/>
    </row>
    <row r="31" spans="1:5" x14ac:dyDescent="0.25">
      <c r="A31" t="s">
        <v>54</v>
      </c>
    </row>
    <row r="32" spans="1:5" ht="15.75" x14ac:dyDescent="0.25">
      <c r="A32" s="240" t="s">
        <v>55</v>
      </c>
      <c r="B32" s="240"/>
      <c r="C32" s="240"/>
      <c r="D32" s="240"/>
    </row>
    <row r="33" spans="1:4" ht="15.75" x14ac:dyDescent="0.25">
      <c r="A33" s="109" t="s">
        <v>518</v>
      </c>
      <c r="B33" s="109"/>
      <c r="C33" s="240"/>
      <c r="D33" s="240"/>
    </row>
    <row r="34" spans="1:4" ht="15.75" x14ac:dyDescent="0.25">
      <c r="A34" s="240" t="s">
        <v>57</v>
      </c>
      <c r="B34" s="240"/>
      <c r="C34" s="240"/>
      <c r="D34" s="240"/>
    </row>
    <row r="35" spans="1:4" ht="15.75" x14ac:dyDescent="0.25">
      <c r="A35" s="240" t="s">
        <v>519</v>
      </c>
      <c r="B35" s="240"/>
    </row>
  </sheetData>
  <mergeCells count="18">
    <mergeCell ref="A6:E6"/>
    <mergeCell ref="A1:A2"/>
    <mergeCell ref="B1:E2"/>
    <mergeCell ref="A3:E3"/>
    <mergeCell ref="A4:E4"/>
    <mergeCell ref="A5:E5"/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workbookViewId="0">
      <selection sqref="A1:E39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8.5" customHeight="1" x14ac:dyDescent="0.25">
      <c r="A2" s="242"/>
      <c r="B2" s="243"/>
      <c r="C2" s="243"/>
      <c r="D2" s="243"/>
      <c r="E2" s="243"/>
    </row>
    <row r="3" spans="1:5" x14ac:dyDescent="0.25">
      <c r="A3" s="286" t="s">
        <v>223</v>
      </c>
      <c r="B3" s="287"/>
      <c r="C3" s="287"/>
      <c r="D3" s="287"/>
      <c r="E3" s="288"/>
    </row>
    <row r="4" spans="1:5" x14ac:dyDescent="0.25">
      <c r="A4" s="245" t="s">
        <v>59</v>
      </c>
      <c r="B4" s="246"/>
      <c r="C4" s="246"/>
      <c r="D4" s="246"/>
      <c r="E4" s="247"/>
    </row>
    <row r="5" spans="1:5" x14ac:dyDescent="0.25">
      <c r="A5" s="245" t="s">
        <v>563</v>
      </c>
      <c r="B5" s="246"/>
      <c r="C5" s="246"/>
      <c r="D5" s="246"/>
      <c r="E5" s="247"/>
    </row>
    <row r="6" spans="1:5" x14ac:dyDescent="0.25">
      <c r="A6" s="68" t="s">
        <v>596</v>
      </c>
      <c r="B6" s="58"/>
      <c r="C6" s="58"/>
      <c r="D6" s="58"/>
      <c r="E6" s="59"/>
    </row>
    <row r="7" spans="1:5" x14ac:dyDescent="0.25">
      <c r="A7" s="274" t="s">
        <v>565</v>
      </c>
      <c r="B7" s="246"/>
      <c r="C7" s="246"/>
      <c r="D7" s="246"/>
      <c r="E7" s="247"/>
    </row>
    <row r="8" spans="1:5" x14ac:dyDescent="0.25">
      <c r="A8" s="241" t="s">
        <v>137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1.1000000000000001</v>
      </c>
      <c r="D11" s="18">
        <v>400</v>
      </c>
      <c r="E11" s="18">
        <f>C11*D11</f>
        <v>440.00000000000006</v>
      </c>
    </row>
    <row r="12" spans="1:5" x14ac:dyDescent="0.25">
      <c r="A12" s="16" t="s">
        <v>234</v>
      </c>
      <c r="B12" s="16" t="s">
        <v>14</v>
      </c>
      <c r="C12" s="16">
        <v>0.25</v>
      </c>
      <c r="D12" s="18">
        <v>2960</v>
      </c>
      <c r="E12" s="18">
        <f>C12*D12</f>
        <v>740</v>
      </c>
    </row>
    <row r="13" spans="1:5" x14ac:dyDescent="0.25">
      <c r="A13" s="16" t="s">
        <v>227</v>
      </c>
      <c r="B13" s="16" t="s">
        <v>79</v>
      </c>
      <c r="C13" s="30">
        <v>90</v>
      </c>
      <c r="D13" s="18">
        <v>6.1</v>
      </c>
      <c r="E13" s="18">
        <f>C13*D13</f>
        <v>549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8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8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1749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231</v>
      </c>
      <c r="B18" s="34" t="s">
        <v>50</v>
      </c>
      <c r="C18" s="35">
        <v>1</v>
      </c>
      <c r="D18" s="46">
        <v>140</v>
      </c>
      <c r="E18" s="46">
        <f>C18*D18</f>
        <v>140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150</v>
      </c>
      <c r="E19" s="46">
        <f>C19*D19</f>
        <v>150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290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2039</v>
      </c>
    </row>
    <row r="24" spans="1:5" x14ac:dyDescent="0.25">
      <c r="A24" s="260" t="s">
        <v>53</v>
      </c>
      <c r="B24" s="261"/>
    </row>
    <row r="25" spans="1:5" x14ac:dyDescent="0.25">
      <c r="A25" s="15" t="str">
        <f>A10</f>
        <v>1-Insumos</v>
      </c>
      <c r="B25" s="25">
        <f>E16</f>
        <v>1749</v>
      </c>
    </row>
    <row r="26" spans="1:5" x14ac:dyDescent="0.25">
      <c r="A26" s="22" t="str">
        <f>A17</f>
        <v>2-Serviços</v>
      </c>
      <c r="B26" s="25">
        <f>E20</f>
        <v>290</v>
      </c>
    </row>
    <row r="27" spans="1:5" x14ac:dyDescent="0.25">
      <c r="A27" s="11" t="s">
        <v>65</v>
      </c>
      <c r="B27" s="38">
        <f>SUM(B25:B26)</f>
        <v>2039</v>
      </c>
    </row>
    <row r="30" spans="1:5" x14ac:dyDescent="0.25">
      <c r="A30" s="262" t="s">
        <v>567</v>
      </c>
      <c r="B30" s="262"/>
      <c r="C30" s="262"/>
      <c r="D30" s="262"/>
    </row>
    <row r="31" spans="1:5" x14ac:dyDescent="0.25">
      <c r="A31" t="s">
        <v>54</v>
      </c>
    </row>
    <row r="32" spans="1:5" ht="15.75" x14ac:dyDescent="0.25">
      <c r="A32" s="240" t="s">
        <v>55</v>
      </c>
      <c r="B32" s="240"/>
      <c r="C32" s="240"/>
      <c r="D32" s="240"/>
    </row>
    <row r="33" spans="1:4" ht="15.75" x14ac:dyDescent="0.25">
      <c r="A33" s="109" t="s">
        <v>518</v>
      </c>
      <c r="B33" s="109"/>
      <c r="C33" s="240"/>
      <c r="D33" s="240"/>
    </row>
    <row r="34" spans="1:4" ht="15.75" x14ac:dyDescent="0.25">
      <c r="A34" s="240" t="s">
        <v>57</v>
      </c>
      <c r="B34" s="240"/>
      <c r="C34" s="240"/>
      <c r="D34" s="240"/>
    </row>
    <row r="35" spans="1:4" ht="15.75" x14ac:dyDescent="0.25">
      <c r="A35" s="240" t="s">
        <v>519</v>
      </c>
      <c r="B35" s="240"/>
    </row>
  </sheetData>
  <mergeCells count="17">
    <mergeCell ref="C33:D33"/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workbookViewId="0">
      <selection sqref="A1:E40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3.75" customHeight="1" x14ac:dyDescent="0.25">
      <c r="A2" s="242"/>
      <c r="B2" s="243"/>
      <c r="C2" s="243"/>
      <c r="D2" s="243"/>
      <c r="E2" s="243"/>
    </row>
    <row r="3" spans="1:5" x14ac:dyDescent="0.25">
      <c r="A3" s="286" t="s">
        <v>223</v>
      </c>
      <c r="B3" s="287"/>
      <c r="C3" s="287"/>
      <c r="D3" s="287"/>
      <c r="E3" s="288"/>
    </row>
    <row r="4" spans="1:5" x14ac:dyDescent="0.25">
      <c r="A4" s="245" t="s">
        <v>3</v>
      </c>
      <c r="B4" s="246"/>
      <c r="C4" s="246"/>
      <c r="D4" s="246"/>
      <c r="E4" s="247"/>
    </row>
    <row r="5" spans="1:5" x14ac:dyDescent="0.25">
      <c r="A5" s="245" t="s">
        <v>280</v>
      </c>
      <c r="B5" s="246"/>
      <c r="C5" s="246"/>
      <c r="D5" s="246"/>
      <c r="E5" s="247"/>
    </row>
    <row r="6" spans="1:5" x14ac:dyDescent="0.25">
      <c r="A6" s="68" t="s">
        <v>595</v>
      </c>
      <c r="B6" s="58"/>
      <c r="C6" s="58"/>
      <c r="D6" s="58"/>
      <c r="E6" s="59"/>
    </row>
    <row r="7" spans="1:5" x14ac:dyDescent="0.25">
      <c r="A7" s="274" t="s">
        <v>565</v>
      </c>
      <c r="B7" s="246"/>
      <c r="C7" s="246"/>
      <c r="D7" s="246"/>
      <c r="E7" s="247"/>
    </row>
    <row r="8" spans="1:5" x14ac:dyDescent="0.25">
      <c r="A8" s="241" t="s">
        <v>137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15" t="s">
        <v>9</v>
      </c>
      <c r="C10" s="15" t="s">
        <v>224</v>
      </c>
      <c r="D10" s="15" t="s">
        <v>11</v>
      </c>
      <c r="E10" s="29" t="s">
        <v>225</v>
      </c>
    </row>
    <row r="11" spans="1:5" x14ac:dyDescent="0.25">
      <c r="A11" s="16" t="s">
        <v>226</v>
      </c>
      <c r="B11" s="16" t="s">
        <v>14</v>
      </c>
      <c r="C11" s="16">
        <v>1</v>
      </c>
      <c r="D11" s="18">
        <v>400</v>
      </c>
      <c r="E11" s="158">
        <f>C11*D11</f>
        <v>400</v>
      </c>
    </row>
    <row r="12" spans="1:5" x14ac:dyDescent="0.25">
      <c r="A12" s="16" t="s">
        <v>234</v>
      </c>
      <c r="B12" s="16" t="s">
        <v>14</v>
      </c>
      <c r="C12" s="16">
        <v>0.16</v>
      </c>
      <c r="D12" s="18">
        <v>2960</v>
      </c>
      <c r="E12" s="158">
        <f>C12*D12</f>
        <v>473.6</v>
      </c>
    </row>
    <row r="13" spans="1:5" x14ac:dyDescent="0.25">
      <c r="A13" s="16" t="s">
        <v>227</v>
      </c>
      <c r="B13" s="16" t="s">
        <v>79</v>
      </c>
      <c r="C13" s="30">
        <v>80</v>
      </c>
      <c r="D13" s="18">
        <v>6.1</v>
      </c>
      <c r="E13" s="158">
        <f>C13*D13</f>
        <v>488</v>
      </c>
    </row>
    <row r="14" spans="1:5" x14ac:dyDescent="0.25">
      <c r="A14" s="16" t="s">
        <v>228</v>
      </c>
      <c r="B14" s="16" t="s">
        <v>229</v>
      </c>
      <c r="C14" s="30">
        <v>2</v>
      </c>
      <c r="D14" s="18">
        <v>4.25</v>
      </c>
      <c r="E14" s="158">
        <f>C14*D14</f>
        <v>8.5</v>
      </c>
    </row>
    <row r="15" spans="1:5" x14ac:dyDescent="0.25">
      <c r="A15" s="16" t="s">
        <v>230</v>
      </c>
      <c r="B15" s="16" t="s">
        <v>229</v>
      </c>
      <c r="C15" s="30">
        <v>2</v>
      </c>
      <c r="D15" s="18">
        <v>5.75</v>
      </c>
      <c r="E15" s="158">
        <f>C15*D15</f>
        <v>11.5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1381.6</v>
      </c>
    </row>
    <row r="17" spans="1:5" x14ac:dyDescent="0.25">
      <c r="A17" s="22" t="s">
        <v>80</v>
      </c>
      <c r="B17" s="22"/>
      <c r="C17" s="33"/>
      <c r="D17" s="22"/>
      <c r="E17" s="159"/>
    </row>
    <row r="18" spans="1:5" x14ac:dyDescent="0.25">
      <c r="A18" s="34" t="s">
        <v>231</v>
      </c>
      <c r="B18" s="34" t="s">
        <v>50</v>
      </c>
      <c r="C18" s="35">
        <v>1</v>
      </c>
      <c r="D18" s="46">
        <v>140</v>
      </c>
      <c r="E18" s="160">
        <f>C18*D18</f>
        <v>140</v>
      </c>
    </row>
    <row r="19" spans="1:5" x14ac:dyDescent="0.25">
      <c r="A19" s="34" t="s">
        <v>232</v>
      </c>
      <c r="B19" s="34" t="s">
        <v>48</v>
      </c>
      <c r="C19" s="63">
        <v>1</v>
      </c>
      <c r="D19" s="46">
        <v>150</v>
      </c>
      <c r="E19" s="160">
        <f>C19*D19</f>
        <v>150</v>
      </c>
    </row>
    <row r="20" spans="1:5" x14ac:dyDescent="0.25">
      <c r="A20" s="3" t="s">
        <v>51</v>
      </c>
      <c r="B20" s="31"/>
      <c r="C20" s="32"/>
      <c r="D20" s="161"/>
      <c r="E20" s="162">
        <f>SUM(E18:E19)</f>
        <v>290</v>
      </c>
    </row>
    <row r="21" spans="1:5" x14ac:dyDescent="0.25">
      <c r="A21" s="37" t="s">
        <v>65</v>
      </c>
      <c r="B21" s="37"/>
      <c r="C21" s="37"/>
      <c r="D21" s="163"/>
      <c r="E21" s="163">
        <f>SUM(E16,E20)</f>
        <v>1671.6</v>
      </c>
    </row>
    <row r="24" spans="1:5" x14ac:dyDescent="0.25">
      <c r="A24" s="260" t="s">
        <v>53</v>
      </c>
      <c r="B24" s="261"/>
    </row>
    <row r="25" spans="1:5" x14ac:dyDescent="0.25">
      <c r="A25" s="15" t="str">
        <f>A10</f>
        <v>1-Insumos</v>
      </c>
      <c r="B25" s="25">
        <f>E16</f>
        <v>1381.6</v>
      </c>
    </row>
    <row r="26" spans="1:5" x14ac:dyDescent="0.25">
      <c r="A26" s="22" t="str">
        <f>A17</f>
        <v>2-Serviços</v>
      </c>
      <c r="B26" s="25">
        <f>E20</f>
        <v>290</v>
      </c>
    </row>
    <row r="27" spans="1:5" x14ac:dyDescent="0.25">
      <c r="A27" s="11" t="s">
        <v>65</v>
      </c>
      <c r="B27" s="38">
        <f>SUM(B25:B26)</f>
        <v>1671.6</v>
      </c>
    </row>
    <row r="30" spans="1:5" x14ac:dyDescent="0.25">
      <c r="A30" s="262" t="s">
        <v>567</v>
      </c>
      <c r="B30" s="262"/>
      <c r="C30" s="262"/>
      <c r="D30" s="262"/>
    </row>
    <row r="31" spans="1:5" x14ac:dyDescent="0.25">
      <c r="A31" t="s">
        <v>54</v>
      </c>
    </row>
    <row r="32" spans="1:5" ht="15.75" x14ac:dyDescent="0.25">
      <c r="A32" s="240" t="s">
        <v>55</v>
      </c>
      <c r="B32" s="240"/>
      <c r="C32" s="240"/>
      <c r="D32" s="240"/>
    </row>
    <row r="33" spans="1:4" ht="15.75" x14ac:dyDescent="0.25">
      <c r="A33" s="109" t="s">
        <v>518</v>
      </c>
      <c r="B33" s="109"/>
      <c r="C33" s="240"/>
      <c r="D33" s="240"/>
    </row>
    <row r="34" spans="1:4" ht="15.75" x14ac:dyDescent="0.25">
      <c r="A34" s="240" t="s">
        <v>57</v>
      </c>
      <c r="B34" s="240"/>
      <c r="C34" s="240"/>
      <c r="D34" s="240"/>
    </row>
    <row r="35" spans="1:4" ht="15.75" x14ac:dyDescent="0.25">
      <c r="A35" s="240" t="s">
        <v>519</v>
      </c>
      <c r="B35" s="240"/>
    </row>
  </sheetData>
  <mergeCells count="17">
    <mergeCell ref="C33:D33"/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workbookViewId="0">
      <selection sqref="A1:E71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9.25" customHeight="1" x14ac:dyDescent="0.25">
      <c r="A2" s="242"/>
      <c r="B2" s="243"/>
      <c r="C2" s="243"/>
      <c r="D2" s="243"/>
      <c r="E2" s="243"/>
    </row>
    <row r="3" spans="1:5" x14ac:dyDescent="0.25">
      <c r="A3" s="244" t="s">
        <v>443</v>
      </c>
      <c r="B3" s="244"/>
      <c r="C3" s="245" t="s">
        <v>2</v>
      </c>
      <c r="D3" s="246"/>
      <c r="E3" s="247"/>
    </row>
    <row r="4" spans="1:5" x14ac:dyDescent="0.25">
      <c r="A4" s="248" t="s">
        <v>444</v>
      </c>
      <c r="B4" s="249"/>
      <c r="C4" s="245" t="s">
        <v>445</v>
      </c>
      <c r="D4" s="246"/>
      <c r="E4" s="247"/>
    </row>
    <row r="5" spans="1:5" ht="15.75" x14ac:dyDescent="0.25">
      <c r="A5" s="250" t="s">
        <v>565</v>
      </c>
      <c r="B5" s="250"/>
      <c r="C5" s="251" t="s">
        <v>431</v>
      </c>
      <c r="D5" s="252"/>
      <c r="E5" s="253"/>
    </row>
    <row r="6" spans="1:5" ht="15.75" x14ac:dyDescent="0.25">
      <c r="A6" s="263" t="s">
        <v>569</v>
      </c>
      <c r="B6" s="264"/>
      <c r="C6" s="251" t="s">
        <v>446</v>
      </c>
      <c r="D6" s="252"/>
      <c r="E6" s="253"/>
    </row>
    <row r="7" spans="1:5" x14ac:dyDescent="0.25">
      <c r="A7" s="256" t="s">
        <v>393</v>
      </c>
      <c r="B7" s="257"/>
      <c r="C7" s="257"/>
      <c r="D7" s="257"/>
      <c r="E7" s="258"/>
    </row>
    <row r="8" spans="1:5" x14ac:dyDescent="0.25">
      <c r="A8" s="241" t="s">
        <v>413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138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162</v>
      </c>
      <c r="B11" s="55" t="s">
        <v>14</v>
      </c>
      <c r="C11" s="56">
        <v>1.5</v>
      </c>
      <c r="D11" s="18">
        <v>379</v>
      </c>
      <c r="E11" s="18">
        <f t="shared" ref="E11:E16" si="0">C11*D11</f>
        <v>568.5</v>
      </c>
    </row>
    <row r="12" spans="1:5" x14ac:dyDescent="0.25">
      <c r="A12" s="16" t="s">
        <v>414</v>
      </c>
      <c r="B12" s="55" t="s">
        <v>14</v>
      </c>
      <c r="C12" s="56">
        <v>0.6</v>
      </c>
      <c r="D12" s="18">
        <v>2747.2550000000001</v>
      </c>
      <c r="E12" s="18">
        <f t="shared" si="0"/>
        <v>1648.3530000000001</v>
      </c>
    </row>
    <row r="13" spans="1:5" x14ac:dyDescent="0.25">
      <c r="A13" s="16" t="s">
        <v>67</v>
      </c>
      <c r="B13" s="55" t="s">
        <v>14</v>
      </c>
      <c r="C13" s="197">
        <v>8</v>
      </c>
      <c r="D13" s="18">
        <v>407</v>
      </c>
      <c r="E13" s="18">
        <f t="shared" si="0"/>
        <v>3256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v>2217.105</v>
      </c>
      <c r="E14" s="18">
        <f t="shared" si="0"/>
        <v>1773.6840000000002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v>2115</v>
      </c>
      <c r="E15" s="18">
        <f t="shared" si="0"/>
        <v>1269</v>
      </c>
    </row>
    <row r="16" spans="1:5" x14ac:dyDescent="0.25">
      <c r="A16" s="16" t="s">
        <v>258</v>
      </c>
      <c r="B16" s="55" t="s">
        <v>14</v>
      </c>
      <c r="C16" s="56">
        <v>0.3</v>
      </c>
      <c r="D16" s="18">
        <v>3300</v>
      </c>
      <c r="E16" s="18">
        <f t="shared" si="0"/>
        <v>990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9505.5370000000003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158</v>
      </c>
      <c r="B19" s="120" t="s">
        <v>145</v>
      </c>
      <c r="C19" s="56">
        <v>3</v>
      </c>
      <c r="D19" s="150">
        <v>150</v>
      </c>
      <c r="E19" s="18">
        <f>C19*D19</f>
        <v>450</v>
      </c>
    </row>
    <row r="20" spans="1:5" x14ac:dyDescent="0.25">
      <c r="A20" s="16" t="s">
        <v>415</v>
      </c>
      <c r="B20" s="120" t="s">
        <v>145</v>
      </c>
      <c r="C20" s="56">
        <v>4</v>
      </c>
      <c r="D20" s="150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145</v>
      </c>
      <c r="C21" s="56">
        <v>6</v>
      </c>
      <c r="D21" s="150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433</v>
      </c>
      <c r="C24" s="198">
        <v>5</v>
      </c>
      <c r="D24" s="46">
        <v>8.4674999999999994</v>
      </c>
      <c r="E24" s="18">
        <f t="shared" ref="E24:E37" si="2">C24*D24</f>
        <v>42.337499999999999</v>
      </c>
    </row>
    <row r="25" spans="1:5" x14ac:dyDescent="0.25">
      <c r="A25" s="16" t="s">
        <v>33</v>
      </c>
      <c r="B25" s="45" t="s">
        <v>433</v>
      </c>
      <c r="C25" s="198">
        <v>6</v>
      </c>
      <c r="D25" s="46">
        <v>67</v>
      </c>
      <c r="E25" s="18">
        <f t="shared" si="2"/>
        <v>402</v>
      </c>
    </row>
    <row r="26" spans="1:5" x14ac:dyDescent="0.25">
      <c r="A26" s="16" t="s">
        <v>34</v>
      </c>
      <c r="B26" s="45" t="s">
        <v>433</v>
      </c>
      <c r="C26" s="198">
        <v>3</v>
      </c>
      <c r="D26" s="46">
        <v>51.8125</v>
      </c>
      <c r="E26" s="18">
        <f t="shared" si="2"/>
        <v>155.4375</v>
      </c>
    </row>
    <row r="27" spans="1:5" x14ac:dyDescent="0.25">
      <c r="A27" s="16" t="s">
        <v>35</v>
      </c>
      <c r="B27" s="45" t="s">
        <v>433</v>
      </c>
      <c r="C27" s="198">
        <v>6</v>
      </c>
      <c r="D27" s="46">
        <v>24.929999999999996</v>
      </c>
      <c r="E27" s="18">
        <f t="shared" si="2"/>
        <v>149.57999999999998</v>
      </c>
    </row>
    <row r="28" spans="1:5" x14ac:dyDescent="0.25">
      <c r="A28" s="34" t="s">
        <v>16</v>
      </c>
      <c r="B28" s="45" t="s">
        <v>433</v>
      </c>
      <c r="C28" s="198">
        <v>6</v>
      </c>
      <c r="D28" s="46">
        <v>31.04</v>
      </c>
      <c r="E28" s="18">
        <f t="shared" si="2"/>
        <v>186.24</v>
      </c>
    </row>
    <row r="29" spans="1:5" x14ac:dyDescent="0.25">
      <c r="A29" s="34" t="s">
        <v>18</v>
      </c>
      <c r="B29" s="45" t="s">
        <v>433</v>
      </c>
      <c r="C29" s="198">
        <v>2</v>
      </c>
      <c r="D29" s="46">
        <v>72.666666666666671</v>
      </c>
      <c r="E29" s="18">
        <f t="shared" si="2"/>
        <v>145.33333333333334</v>
      </c>
    </row>
    <row r="30" spans="1:5" x14ac:dyDescent="0.25">
      <c r="A30" s="34" t="s">
        <v>19</v>
      </c>
      <c r="B30" s="45" t="s">
        <v>433</v>
      </c>
      <c r="C30" s="198">
        <v>4</v>
      </c>
      <c r="D30" s="46">
        <v>73.183333333333337</v>
      </c>
      <c r="E30" s="18">
        <f t="shared" si="2"/>
        <v>292.73333333333335</v>
      </c>
    </row>
    <row r="31" spans="1:5" x14ac:dyDescent="0.25">
      <c r="A31" s="34" t="s">
        <v>29</v>
      </c>
      <c r="B31" s="45" t="s">
        <v>433</v>
      </c>
      <c r="C31" s="198">
        <v>1</v>
      </c>
      <c r="D31" s="46">
        <v>138.01666666666668</v>
      </c>
      <c r="E31" s="18">
        <f t="shared" si="2"/>
        <v>138.01666666666668</v>
      </c>
    </row>
    <row r="32" spans="1:5" x14ac:dyDescent="0.25">
      <c r="A32" s="149" t="s">
        <v>30</v>
      </c>
      <c r="B32" s="45" t="s">
        <v>433</v>
      </c>
      <c r="C32" s="198">
        <v>0.12</v>
      </c>
      <c r="D32" s="46">
        <v>175.95166666666668</v>
      </c>
      <c r="E32" s="18">
        <f t="shared" si="2"/>
        <v>21.1142</v>
      </c>
    </row>
    <row r="33" spans="1:5" x14ac:dyDescent="0.25">
      <c r="A33" s="136" t="s">
        <v>21</v>
      </c>
      <c r="B33" s="45" t="s">
        <v>433</v>
      </c>
      <c r="C33" s="198">
        <v>1.6</v>
      </c>
      <c r="D33" s="46">
        <v>125.39999999999999</v>
      </c>
      <c r="E33" s="18">
        <f t="shared" si="2"/>
        <v>200.64</v>
      </c>
    </row>
    <row r="34" spans="1:5" x14ac:dyDescent="0.25">
      <c r="A34" s="136" t="s">
        <v>22</v>
      </c>
      <c r="B34" s="45" t="s">
        <v>433</v>
      </c>
      <c r="C34" s="198">
        <v>1.6</v>
      </c>
      <c r="D34" s="46">
        <v>55.830000000000005</v>
      </c>
      <c r="E34" s="18">
        <f t="shared" si="2"/>
        <v>89.328000000000017</v>
      </c>
    </row>
    <row r="35" spans="1:5" x14ac:dyDescent="0.25">
      <c r="A35" s="136" t="s">
        <v>23</v>
      </c>
      <c r="B35" s="45" t="s">
        <v>433</v>
      </c>
      <c r="C35" s="198">
        <v>1</v>
      </c>
      <c r="D35" s="46">
        <v>134.5</v>
      </c>
      <c r="E35" s="18">
        <f t="shared" si="2"/>
        <v>134.5</v>
      </c>
    </row>
    <row r="36" spans="1:5" x14ac:dyDescent="0.25">
      <c r="A36" s="136" t="s">
        <v>420</v>
      </c>
      <c r="B36" s="45" t="s">
        <v>416</v>
      </c>
      <c r="C36" s="198">
        <v>2.4</v>
      </c>
      <c r="D36" s="46">
        <v>50.1</v>
      </c>
      <c r="E36" s="18">
        <f t="shared" si="2"/>
        <v>120.24</v>
      </c>
    </row>
    <row r="37" spans="1:5" x14ac:dyDescent="0.25">
      <c r="A37" s="136" t="s">
        <v>421</v>
      </c>
      <c r="B37" s="45" t="s">
        <v>416</v>
      </c>
      <c r="C37" s="198">
        <v>2</v>
      </c>
      <c r="D37" s="46">
        <v>55</v>
      </c>
      <c r="E37" s="18">
        <f t="shared" si="2"/>
        <v>110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2187.5005333333329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423</v>
      </c>
      <c r="B40" s="45" t="s">
        <v>145</v>
      </c>
      <c r="C40" s="57">
        <v>6</v>
      </c>
      <c r="D40" s="150">
        <v>150</v>
      </c>
      <c r="E40" s="18">
        <f t="shared" ref="E40:E44" si="3">C40*D40</f>
        <v>900</v>
      </c>
    </row>
    <row r="41" spans="1:5" x14ac:dyDescent="0.25">
      <c r="A41" s="147" t="s">
        <v>422</v>
      </c>
      <c r="B41" s="45" t="s">
        <v>145</v>
      </c>
      <c r="C41" s="57">
        <v>12</v>
      </c>
      <c r="D41" s="150">
        <v>150</v>
      </c>
      <c r="E41" s="18">
        <f t="shared" si="3"/>
        <v>1800</v>
      </c>
    </row>
    <row r="42" spans="1:5" x14ac:dyDescent="0.25">
      <c r="A42" s="34" t="s">
        <v>436</v>
      </c>
      <c r="B42" s="45" t="s">
        <v>63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34" t="s">
        <v>424</v>
      </c>
      <c r="B43" s="45" t="s">
        <v>63</v>
      </c>
      <c r="C43" s="57">
        <v>4</v>
      </c>
      <c r="D43" s="150">
        <v>150</v>
      </c>
      <c r="E43" s="18">
        <f t="shared" si="3"/>
        <v>600</v>
      </c>
    </row>
    <row r="44" spans="1:5" x14ac:dyDescent="0.25">
      <c r="A44" s="34" t="s">
        <v>167</v>
      </c>
      <c r="B44" s="45" t="s">
        <v>145</v>
      </c>
      <c r="C44" s="57">
        <v>6</v>
      </c>
      <c r="D44" s="150">
        <v>150</v>
      </c>
      <c r="E44" s="18">
        <f t="shared" si="3"/>
        <v>900</v>
      </c>
    </row>
    <row r="45" spans="1:5" x14ac:dyDescent="0.25">
      <c r="A45" s="50" t="s">
        <v>102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103</v>
      </c>
      <c r="B46" s="15"/>
      <c r="C46" s="15"/>
      <c r="D46" s="15"/>
      <c r="E46" s="25"/>
    </row>
    <row r="47" spans="1:5" x14ac:dyDescent="0.25">
      <c r="A47" s="16" t="s">
        <v>129</v>
      </c>
      <c r="B47" s="16" t="s">
        <v>447</v>
      </c>
      <c r="C47" s="45">
        <v>800</v>
      </c>
      <c r="D47" s="18">
        <v>7</v>
      </c>
      <c r="E47" s="18">
        <f t="shared" ref="E47:E50" si="4">C47*D47</f>
        <v>5600</v>
      </c>
    </row>
    <row r="48" spans="1:5" x14ac:dyDescent="0.25">
      <c r="A48" s="16" t="s">
        <v>108</v>
      </c>
      <c r="B48" s="16" t="s">
        <v>48</v>
      </c>
      <c r="C48" s="45">
        <v>1</v>
      </c>
      <c r="D48" s="18">
        <v>2250</v>
      </c>
      <c r="E48" s="18">
        <f t="shared" si="4"/>
        <v>2250</v>
      </c>
    </row>
    <row r="49" spans="1:5" x14ac:dyDescent="0.25">
      <c r="A49" s="16" t="s">
        <v>131</v>
      </c>
      <c r="B49" s="16" t="s">
        <v>48</v>
      </c>
      <c r="C49" s="45">
        <v>3</v>
      </c>
      <c r="D49" s="18">
        <v>190</v>
      </c>
      <c r="E49" s="18">
        <f t="shared" si="4"/>
        <v>570</v>
      </c>
    </row>
    <row r="50" spans="1:5" x14ac:dyDescent="0.25">
      <c r="A50" s="16" t="s">
        <v>132</v>
      </c>
      <c r="B50" s="16" t="s">
        <v>145</v>
      </c>
      <c r="C50" s="45">
        <v>3</v>
      </c>
      <c r="D50" s="18">
        <v>170</v>
      </c>
      <c r="E50" s="18">
        <f t="shared" si="4"/>
        <v>510</v>
      </c>
    </row>
    <row r="51" spans="1:5" x14ac:dyDescent="0.25">
      <c r="A51" s="3" t="s">
        <v>110</v>
      </c>
      <c r="B51" s="3"/>
      <c r="C51" s="3"/>
      <c r="D51" s="3"/>
      <c r="E51" s="38">
        <f>SUM(E47:E50)</f>
        <v>8930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27973.037533333332</v>
      </c>
    </row>
    <row r="55" spans="1:5" x14ac:dyDescent="0.25">
      <c r="A55" s="260" t="s">
        <v>53</v>
      </c>
      <c r="B55" s="261"/>
    </row>
    <row r="56" spans="1:5" x14ac:dyDescent="0.25">
      <c r="A56" s="15" t="s">
        <v>138</v>
      </c>
      <c r="B56" s="67">
        <f>E17</f>
        <v>9505.5370000000003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2187.5005333333329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103</v>
      </c>
      <c r="B60" s="25">
        <f>E51</f>
        <v>8930</v>
      </c>
    </row>
    <row r="61" spans="1:5" x14ac:dyDescent="0.25">
      <c r="A61" s="11" t="s">
        <v>52</v>
      </c>
      <c r="B61" s="38">
        <f>SUM(B56:B60)</f>
        <v>27973.037533333332</v>
      </c>
    </row>
    <row r="64" spans="1:5" x14ac:dyDescent="0.25">
      <c r="A64" s="262" t="s">
        <v>567</v>
      </c>
      <c r="B64" s="262"/>
      <c r="C64" s="262"/>
      <c r="D64" s="262"/>
    </row>
    <row r="65" spans="1:4" x14ac:dyDescent="0.25">
      <c r="A65" t="s">
        <v>54</v>
      </c>
    </row>
    <row r="66" spans="1:4" ht="15.75" x14ac:dyDescent="0.25">
      <c r="A66" s="240" t="s">
        <v>55</v>
      </c>
      <c r="B66" s="240"/>
      <c r="C66" s="240"/>
      <c r="D66" s="240"/>
    </row>
    <row r="67" spans="1:4" ht="15.75" x14ac:dyDescent="0.25">
      <c r="A67" s="109" t="s">
        <v>518</v>
      </c>
      <c r="B67" s="109"/>
      <c r="C67" s="240"/>
      <c r="D67" s="240"/>
    </row>
    <row r="68" spans="1:4" ht="15.75" x14ac:dyDescent="0.25">
      <c r="A68" s="240" t="s">
        <v>57</v>
      </c>
      <c r="B68" s="240"/>
      <c r="C68" s="240"/>
      <c r="D68" s="240"/>
    </row>
    <row r="69" spans="1:4" ht="15.75" x14ac:dyDescent="0.25">
      <c r="A69" s="240" t="s">
        <v>519</v>
      </c>
      <c r="B69" s="240"/>
    </row>
  </sheetData>
  <mergeCells count="22">
    <mergeCell ref="A68:B68"/>
    <mergeCell ref="C68:D68"/>
    <mergeCell ref="A69:B69"/>
    <mergeCell ref="A9:E9"/>
    <mergeCell ref="A55:B55"/>
    <mergeCell ref="A64:B64"/>
    <mergeCell ref="C64:D64"/>
    <mergeCell ref="A66:B66"/>
    <mergeCell ref="C66:D66"/>
    <mergeCell ref="C67:D67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topLeftCell="A18" workbookViewId="0">
      <selection sqref="A1:A2"/>
    </sheetView>
  </sheetViews>
  <sheetFormatPr defaultRowHeight="15" x14ac:dyDescent="0.25"/>
  <cols>
    <col min="1" max="1" width="34.140625" customWidth="1"/>
    <col min="2" max="2" width="14.28515625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5.5" customHeight="1" x14ac:dyDescent="0.25">
      <c r="A2" s="242"/>
      <c r="B2" s="243"/>
      <c r="C2" s="243"/>
      <c r="D2" s="243"/>
      <c r="E2" s="243"/>
    </row>
    <row r="3" spans="1:5" x14ac:dyDescent="0.25">
      <c r="A3" s="286" t="s">
        <v>238</v>
      </c>
      <c r="B3" s="287"/>
      <c r="C3" s="287"/>
      <c r="D3" s="287"/>
      <c r="E3" s="288"/>
    </row>
    <row r="4" spans="1:5" x14ac:dyDescent="0.25">
      <c r="A4" s="245" t="s">
        <v>469</v>
      </c>
      <c r="B4" s="246"/>
      <c r="C4" s="246"/>
      <c r="D4" s="246"/>
      <c r="E4" s="247"/>
    </row>
    <row r="5" spans="1:5" x14ac:dyDescent="0.25">
      <c r="A5" s="245" t="s">
        <v>237</v>
      </c>
      <c r="B5" s="246"/>
      <c r="C5" s="246"/>
      <c r="D5" s="246"/>
      <c r="E5" s="247"/>
    </row>
    <row r="6" spans="1:5" x14ac:dyDescent="0.25">
      <c r="A6" s="68" t="s">
        <v>564</v>
      </c>
      <c r="B6" s="58"/>
      <c r="C6" s="58"/>
      <c r="D6" s="58"/>
      <c r="E6" s="59"/>
    </row>
    <row r="7" spans="1:5" x14ac:dyDescent="0.25">
      <c r="A7" s="274" t="s">
        <v>565</v>
      </c>
      <c r="B7" s="246"/>
      <c r="C7" s="246"/>
      <c r="D7" s="246"/>
      <c r="E7" s="247"/>
    </row>
    <row r="8" spans="1:5" x14ac:dyDescent="0.25">
      <c r="A8" s="274" t="s">
        <v>515</v>
      </c>
      <c r="B8" s="246"/>
      <c r="C8" s="246"/>
      <c r="D8" s="246"/>
      <c r="E8" s="247"/>
    </row>
    <row r="9" spans="1:5" x14ac:dyDescent="0.25">
      <c r="A9" s="241" t="s">
        <v>137</v>
      </c>
      <c r="B9" s="241"/>
      <c r="C9" s="241"/>
      <c r="D9" s="241"/>
      <c r="E9" s="241"/>
    </row>
    <row r="10" spans="1:5" x14ac:dyDescent="0.25">
      <c r="A10" s="259" t="s">
        <v>7</v>
      </c>
      <c r="B10" s="259"/>
      <c r="C10" s="259"/>
      <c r="D10" s="259"/>
      <c r="E10" s="259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1.2</v>
      </c>
      <c r="D12" s="139">
        <v>2961</v>
      </c>
      <c r="E12" s="139">
        <f>C12*D12</f>
        <v>3553.2</v>
      </c>
    </row>
    <row r="13" spans="1:5" x14ac:dyDescent="0.25">
      <c r="A13" s="16" t="s">
        <v>239</v>
      </c>
      <c r="B13" s="16" t="s">
        <v>14</v>
      </c>
      <c r="C13" s="16">
        <v>1</v>
      </c>
      <c r="D13" s="139">
        <v>367.5</v>
      </c>
      <c r="E13" s="139">
        <f t="shared" ref="E13:E19" si="0">C13*D13</f>
        <v>367.5</v>
      </c>
    </row>
    <row r="14" spans="1:5" x14ac:dyDescent="0.25">
      <c r="A14" s="16" t="s">
        <v>471</v>
      </c>
      <c r="B14" s="16" t="s">
        <v>79</v>
      </c>
      <c r="C14" s="16">
        <v>20</v>
      </c>
      <c r="D14" s="139">
        <v>5.4</v>
      </c>
      <c r="E14" s="139">
        <f t="shared" si="0"/>
        <v>108</v>
      </c>
    </row>
    <row r="15" spans="1:5" x14ac:dyDescent="0.25">
      <c r="A15" s="16" t="s">
        <v>472</v>
      </c>
      <c r="B15" s="16" t="s">
        <v>229</v>
      </c>
      <c r="C15" s="16">
        <v>2</v>
      </c>
      <c r="D15" s="139">
        <v>4.2</v>
      </c>
      <c r="E15" s="139">
        <f t="shared" si="0"/>
        <v>8.4</v>
      </c>
    </row>
    <row r="16" spans="1:5" x14ac:dyDescent="0.25">
      <c r="A16" s="16" t="s">
        <v>473</v>
      </c>
      <c r="B16" s="16" t="s">
        <v>229</v>
      </c>
      <c r="C16" s="16">
        <v>2</v>
      </c>
      <c r="D16" s="139">
        <v>4.2</v>
      </c>
      <c r="E16" s="139">
        <f t="shared" si="0"/>
        <v>8.4</v>
      </c>
    </row>
    <row r="17" spans="1:5" x14ac:dyDescent="0.25">
      <c r="A17" s="16" t="s">
        <v>474</v>
      </c>
      <c r="B17" s="16" t="s">
        <v>229</v>
      </c>
      <c r="C17" s="16">
        <v>1</v>
      </c>
      <c r="D17" s="139">
        <v>4.2</v>
      </c>
      <c r="E17" s="139">
        <f t="shared" si="0"/>
        <v>4.2</v>
      </c>
    </row>
    <row r="18" spans="1:5" x14ac:dyDescent="0.25">
      <c r="A18" s="16" t="s">
        <v>475</v>
      </c>
      <c r="B18" s="16" t="s">
        <v>79</v>
      </c>
      <c r="C18" s="16">
        <v>80</v>
      </c>
      <c r="D18" s="139">
        <v>3.4</v>
      </c>
      <c r="E18" s="139">
        <f t="shared" si="0"/>
        <v>272</v>
      </c>
    </row>
    <row r="19" spans="1:5" x14ac:dyDescent="0.25">
      <c r="A19" s="16" t="s">
        <v>476</v>
      </c>
      <c r="B19" s="16" t="s">
        <v>79</v>
      </c>
      <c r="C19" s="16">
        <v>680</v>
      </c>
      <c r="D19" s="139">
        <v>5.4</v>
      </c>
      <c r="E19" s="139">
        <f t="shared" si="0"/>
        <v>3672.0000000000005</v>
      </c>
    </row>
    <row r="20" spans="1:5" x14ac:dyDescent="0.25">
      <c r="A20" s="3" t="s">
        <v>36</v>
      </c>
      <c r="B20" s="31"/>
      <c r="C20" s="32"/>
      <c r="D20" s="32"/>
      <c r="E20" s="4">
        <f>SUM(E12:E19)</f>
        <v>7993.7000000000007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477</v>
      </c>
      <c r="C22" s="35">
        <v>220</v>
      </c>
      <c r="D22" s="164">
        <v>12</v>
      </c>
      <c r="E22" s="164">
        <f>C22*D22</f>
        <v>2640</v>
      </c>
    </row>
    <row r="23" spans="1:5" x14ac:dyDescent="0.25">
      <c r="A23" s="3" t="s">
        <v>45</v>
      </c>
      <c r="B23" s="31"/>
      <c r="C23" s="32"/>
      <c r="D23" s="32"/>
      <c r="E23" s="162">
        <f>SUM(E22:E22)</f>
        <v>2640</v>
      </c>
    </row>
    <row r="24" spans="1:5" x14ac:dyDescent="0.25">
      <c r="A24" s="22" t="s">
        <v>240</v>
      </c>
      <c r="B24" s="22"/>
      <c r="C24" s="33"/>
      <c r="D24" s="22"/>
      <c r="E24" s="159"/>
    </row>
    <row r="25" spans="1:5" x14ac:dyDescent="0.25">
      <c r="A25" s="118" t="s">
        <v>470</v>
      </c>
      <c r="B25" s="45" t="s">
        <v>50</v>
      </c>
      <c r="C25" s="165">
        <v>20</v>
      </c>
      <c r="D25" s="166">
        <v>0.08</v>
      </c>
      <c r="E25" s="167">
        <f>C25*D25*365</f>
        <v>584</v>
      </c>
    </row>
    <row r="26" spans="1:5" x14ac:dyDescent="0.25">
      <c r="A26" s="3" t="s">
        <v>51</v>
      </c>
      <c r="B26" s="31"/>
      <c r="C26" s="32"/>
      <c r="D26" s="32"/>
      <c r="E26" s="162">
        <f>SUM(E25:E25)</f>
        <v>584</v>
      </c>
    </row>
    <row r="27" spans="1:5" x14ac:dyDescent="0.25">
      <c r="A27" s="37" t="s">
        <v>65</v>
      </c>
      <c r="B27" s="37"/>
      <c r="C27" s="37"/>
      <c r="D27" s="37"/>
      <c r="E27" s="163">
        <f>SUM(E26,E20,E23)</f>
        <v>11217.7</v>
      </c>
    </row>
    <row r="30" spans="1:5" x14ac:dyDescent="0.25">
      <c r="A30" s="260" t="s">
        <v>53</v>
      </c>
      <c r="B30" s="261"/>
    </row>
    <row r="31" spans="1:5" x14ac:dyDescent="0.25">
      <c r="A31" s="15" t="str">
        <f>A11</f>
        <v>1-Insumos</v>
      </c>
      <c r="B31" s="25">
        <f>E20</f>
        <v>7993.7000000000007</v>
      </c>
    </row>
    <row r="32" spans="1:5" x14ac:dyDescent="0.25">
      <c r="A32" s="22" t="str">
        <f>A21</f>
        <v>2-Serviços</v>
      </c>
      <c r="B32" s="25">
        <f>E23</f>
        <v>2640</v>
      </c>
    </row>
    <row r="33" spans="1:4" x14ac:dyDescent="0.25">
      <c r="A33" s="22" t="str">
        <f>A24</f>
        <v>3-Outros Serviços</v>
      </c>
      <c r="B33" s="25">
        <f>E26</f>
        <v>584</v>
      </c>
    </row>
    <row r="34" spans="1:4" x14ac:dyDescent="0.25">
      <c r="A34" s="11" t="s">
        <v>65</v>
      </c>
      <c r="B34" s="38">
        <f>SUM(B31:B33)</f>
        <v>11217.7</v>
      </c>
    </row>
    <row r="37" spans="1:4" x14ac:dyDescent="0.25">
      <c r="A37" s="262" t="s">
        <v>567</v>
      </c>
      <c r="B37" s="262"/>
      <c r="C37" s="262"/>
      <c r="D37" s="262"/>
    </row>
    <row r="38" spans="1:4" x14ac:dyDescent="0.25">
      <c r="A38" t="s">
        <v>54</v>
      </c>
    </row>
    <row r="39" spans="1:4" ht="15.75" x14ac:dyDescent="0.25">
      <c r="A39" s="240" t="s">
        <v>55</v>
      </c>
      <c r="B39" s="240"/>
      <c r="C39" s="240"/>
      <c r="D39" s="240"/>
    </row>
    <row r="40" spans="1:4" ht="15.75" x14ac:dyDescent="0.25">
      <c r="A40" s="109" t="s">
        <v>518</v>
      </c>
      <c r="B40" s="109"/>
      <c r="C40" s="240"/>
      <c r="D40" s="240"/>
    </row>
    <row r="41" spans="1:4" ht="15.75" x14ac:dyDescent="0.25">
      <c r="A41" s="240" t="s">
        <v>57</v>
      </c>
      <c r="B41" s="240"/>
      <c r="C41" s="240"/>
      <c r="D41" s="240"/>
    </row>
    <row r="42" spans="1:4" ht="15.75" x14ac:dyDescent="0.25">
      <c r="A42" s="240" t="s">
        <v>519</v>
      </c>
      <c r="B42" s="240"/>
    </row>
  </sheetData>
  <mergeCells count="18"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workbookViewId="0">
      <selection activeCell="J14" sqref="J14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4.75" customHeight="1" x14ac:dyDescent="0.25">
      <c r="A2" s="242"/>
      <c r="B2" s="243"/>
      <c r="C2" s="243"/>
      <c r="D2" s="243"/>
      <c r="E2" s="243"/>
    </row>
    <row r="3" spans="1:5" x14ac:dyDescent="0.25">
      <c r="A3" s="286" t="s">
        <v>238</v>
      </c>
      <c r="B3" s="287"/>
      <c r="C3" s="287"/>
      <c r="D3" s="287"/>
      <c r="E3" s="288"/>
    </row>
    <row r="4" spans="1:5" x14ac:dyDescent="0.25">
      <c r="A4" s="245" t="s">
        <v>236</v>
      </c>
      <c r="B4" s="246"/>
      <c r="C4" s="246"/>
      <c r="D4" s="246"/>
      <c r="E4" s="247"/>
    </row>
    <row r="5" spans="1:5" x14ac:dyDescent="0.25">
      <c r="A5" s="245" t="s">
        <v>237</v>
      </c>
      <c r="B5" s="246"/>
      <c r="C5" s="246"/>
      <c r="D5" s="246"/>
      <c r="E5" s="247"/>
    </row>
    <row r="6" spans="1:5" x14ac:dyDescent="0.25">
      <c r="A6" s="68" t="s">
        <v>564</v>
      </c>
      <c r="B6" s="58"/>
      <c r="C6" s="58"/>
      <c r="D6" s="58"/>
      <c r="E6" s="59"/>
    </row>
    <row r="7" spans="1:5" x14ac:dyDescent="0.25">
      <c r="A7" s="274" t="s">
        <v>565</v>
      </c>
      <c r="B7" s="246"/>
      <c r="C7" s="246"/>
      <c r="D7" s="246"/>
      <c r="E7" s="247"/>
    </row>
    <row r="8" spans="1:5" x14ac:dyDescent="0.25">
      <c r="A8" s="274" t="s">
        <v>516</v>
      </c>
      <c r="B8" s="246"/>
      <c r="C8" s="246"/>
      <c r="D8" s="246"/>
      <c r="E8" s="247"/>
    </row>
    <row r="9" spans="1:5" x14ac:dyDescent="0.25">
      <c r="A9" s="241" t="s">
        <v>137</v>
      </c>
      <c r="B9" s="241"/>
      <c r="C9" s="241"/>
      <c r="D9" s="241"/>
      <c r="E9" s="241"/>
    </row>
    <row r="10" spans="1:5" x14ac:dyDescent="0.25">
      <c r="A10" s="259" t="s">
        <v>7</v>
      </c>
      <c r="B10" s="259"/>
      <c r="C10" s="259"/>
      <c r="D10" s="259"/>
      <c r="E10" s="259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1.82</v>
      </c>
      <c r="D12" s="139">
        <v>2961</v>
      </c>
      <c r="E12" s="139">
        <f>C12*D12</f>
        <v>5389.02</v>
      </c>
    </row>
    <row r="13" spans="1:5" x14ac:dyDescent="0.25">
      <c r="A13" s="16" t="s">
        <v>239</v>
      </c>
      <c r="B13" s="16" t="s">
        <v>14</v>
      </c>
      <c r="C13" s="16">
        <v>1</v>
      </c>
      <c r="D13" s="139">
        <v>367.5</v>
      </c>
      <c r="E13" s="139">
        <f t="shared" ref="E13:E19" si="0">C13*D13</f>
        <v>367.5</v>
      </c>
    </row>
    <row r="14" spans="1:5" x14ac:dyDescent="0.25">
      <c r="A14" s="16" t="s">
        <v>471</v>
      </c>
      <c r="B14" s="16" t="s">
        <v>79</v>
      </c>
      <c r="C14" s="16">
        <v>20</v>
      </c>
      <c r="D14" s="139">
        <v>5.4</v>
      </c>
      <c r="E14" s="139">
        <f t="shared" si="0"/>
        <v>108</v>
      </c>
    </row>
    <row r="15" spans="1:5" x14ac:dyDescent="0.25">
      <c r="A15" s="16" t="s">
        <v>472</v>
      </c>
      <c r="B15" s="16" t="s">
        <v>229</v>
      </c>
      <c r="C15" s="16">
        <v>2</v>
      </c>
      <c r="D15" s="139">
        <v>4.2</v>
      </c>
      <c r="E15" s="139">
        <f t="shared" si="0"/>
        <v>8.4</v>
      </c>
    </row>
    <row r="16" spans="1:5" x14ac:dyDescent="0.25">
      <c r="A16" s="16" t="s">
        <v>473</v>
      </c>
      <c r="B16" s="16" t="s">
        <v>229</v>
      </c>
      <c r="C16" s="16">
        <v>2</v>
      </c>
      <c r="D16" s="139">
        <v>4.2</v>
      </c>
      <c r="E16" s="139">
        <f t="shared" si="0"/>
        <v>8.4</v>
      </c>
    </row>
    <row r="17" spans="1:5" x14ac:dyDescent="0.25">
      <c r="A17" s="16" t="s">
        <v>474</v>
      </c>
      <c r="B17" s="16" t="s">
        <v>229</v>
      </c>
      <c r="C17" s="16">
        <v>1</v>
      </c>
      <c r="D17" s="139">
        <v>4.2</v>
      </c>
      <c r="E17" s="139">
        <f t="shared" si="0"/>
        <v>4.2</v>
      </c>
    </row>
    <row r="18" spans="1:5" x14ac:dyDescent="0.25">
      <c r="A18" s="16" t="s">
        <v>475</v>
      </c>
      <c r="B18" s="16" t="s">
        <v>79</v>
      </c>
      <c r="C18" s="16">
        <v>80</v>
      </c>
      <c r="D18" s="139">
        <v>3.4</v>
      </c>
      <c r="E18" s="139">
        <f t="shared" si="0"/>
        <v>272</v>
      </c>
    </row>
    <row r="19" spans="1:5" x14ac:dyDescent="0.25">
      <c r="A19" s="16" t="s">
        <v>476</v>
      </c>
      <c r="B19" s="16" t="s">
        <v>79</v>
      </c>
      <c r="C19" s="16">
        <v>760</v>
      </c>
      <c r="D19" s="139">
        <v>5.4</v>
      </c>
      <c r="E19" s="139">
        <f t="shared" si="0"/>
        <v>4104</v>
      </c>
    </row>
    <row r="20" spans="1:5" x14ac:dyDescent="0.25">
      <c r="A20" s="3" t="s">
        <v>36</v>
      </c>
      <c r="B20" s="31"/>
      <c r="C20" s="32"/>
      <c r="D20" s="32"/>
      <c r="E20" s="4">
        <f>SUM(E12:E19)</f>
        <v>10261.52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477</v>
      </c>
      <c r="C22" s="35">
        <v>220</v>
      </c>
      <c r="D22" s="164">
        <v>12</v>
      </c>
      <c r="E22" s="164">
        <f>C22*D22</f>
        <v>2640</v>
      </c>
    </row>
    <row r="23" spans="1:5" x14ac:dyDescent="0.25">
      <c r="A23" s="3" t="s">
        <v>45</v>
      </c>
      <c r="B23" s="31"/>
      <c r="C23" s="32"/>
      <c r="D23" s="32"/>
      <c r="E23" s="162">
        <f>SUM(E22:E22)</f>
        <v>2640</v>
      </c>
    </row>
    <row r="24" spans="1:5" x14ac:dyDescent="0.25">
      <c r="A24" s="22" t="s">
        <v>240</v>
      </c>
      <c r="B24" s="22"/>
      <c r="C24" s="33"/>
      <c r="D24" s="22"/>
      <c r="E24" s="159"/>
    </row>
    <row r="25" spans="1:5" x14ac:dyDescent="0.25">
      <c r="A25" s="118" t="s">
        <v>470</v>
      </c>
      <c r="B25" s="45" t="s">
        <v>50</v>
      </c>
      <c r="C25" s="165">
        <v>25</v>
      </c>
      <c r="D25" s="166">
        <v>0.08</v>
      </c>
      <c r="E25" s="167">
        <f>C25*D25*365</f>
        <v>730</v>
      </c>
    </row>
    <row r="26" spans="1:5" x14ac:dyDescent="0.25">
      <c r="A26" s="3" t="s">
        <v>51</v>
      </c>
      <c r="B26" s="31"/>
      <c r="C26" s="32"/>
      <c r="D26" s="32"/>
      <c r="E26" s="162">
        <f>SUM(E25:E25)</f>
        <v>730</v>
      </c>
    </row>
    <row r="27" spans="1:5" x14ac:dyDescent="0.25">
      <c r="A27" s="37" t="s">
        <v>65</v>
      </c>
      <c r="B27" s="37"/>
      <c r="C27" s="37"/>
      <c r="D27" s="37"/>
      <c r="E27" s="163">
        <f>SUM(E26,E20,E23)</f>
        <v>13631.52</v>
      </c>
    </row>
    <row r="30" spans="1:5" x14ac:dyDescent="0.25">
      <c r="A30" s="260" t="s">
        <v>53</v>
      </c>
      <c r="B30" s="261"/>
    </row>
    <row r="31" spans="1:5" x14ac:dyDescent="0.25">
      <c r="A31" s="15" t="str">
        <f>A11</f>
        <v>1-Insumos</v>
      </c>
      <c r="B31" s="25">
        <f>E20</f>
        <v>10261.52</v>
      </c>
    </row>
    <row r="32" spans="1:5" x14ac:dyDescent="0.25">
      <c r="A32" s="22" t="str">
        <f>A21</f>
        <v>2-Serviços</v>
      </c>
      <c r="B32" s="25">
        <f>E23</f>
        <v>2640</v>
      </c>
    </row>
    <row r="33" spans="1:4" x14ac:dyDescent="0.25">
      <c r="A33" s="22" t="str">
        <f>A24</f>
        <v>3-Outros Serviços</v>
      </c>
      <c r="B33" s="25">
        <f>E26</f>
        <v>730</v>
      </c>
    </row>
    <row r="34" spans="1:4" x14ac:dyDescent="0.25">
      <c r="A34" s="11" t="s">
        <v>65</v>
      </c>
      <c r="B34" s="38">
        <f>SUM(B31:B33)</f>
        <v>13631.52</v>
      </c>
    </row>
    <row r="37" spans="1:4" x14ac:dyDescent="0.25">
      <c r="A37" s="262" t="s">
        <v>567</v>
      </c>
      <c r="B37" s="262"/>
      <c r="C37" s="262"/>
      <c r="D37" s="262"/>
    </row>
    <row r="38" spans="1:4" x14ac:dyDescent="0.25">
      <c r="A38" t="s">
        <v>54</v>
      </c>
    </row>
    <row r="39" spans="1:4" ht="15.75" x14ac:dyDescent="0.25">
      <c r="A39" s="240" t="s">
        <v>55</v>
      </c>
      <c r="B39" s="240"/>
      <c r="C39" s="240"/>
      <c r="D39" s="240"/>
    </row>
    <row r="40" spans="1:4" ht="15.75" x14ac:dyDescent="0.25">
      <c r="A40" s="109" t="s">
        <v>518</v>
      </c>
      <c r="B40" s="109"/>
      <c r="C40" s="240"/>
      <c r="D40" s="240"/>
    </row>
    <row r="41" spans="1:4" ht="15.75" x14ac:dyDescent="0.25">
      <c r="A41" s="240" t="s">
        <v>57</v>
      </c>
      <c r="B41" s="240"/>
      <c r="C41" s="240"/>
      <c r="D41" s="240"/>
    </row>
    <row r="42" spans="1:4" ht="15.75" x14ac:dyDescent="0.25">
      <c r="A42" s="240" t="s">
        <v>519</v>
      </c>
      <c r="B42" s="240"/>
    </row>
  </sheetData>
  <mergeCells count="18">
    <mergeCell ref="A8:E8"/>
    <mergeCell ref="A1:A2"/>
    <mergeCell ref="B1:E2"/>
    <mergeCell ref="A3:E3"/>
    <mergeCell ref="A4:E4"/>
    <mergeCell ref="A5:E5"/>
    <mergeCell ref="A7:E7"/>
    <mergeCell ref="A9:E9"/>
    <mergeCell ref="A10:E10"/>
    <mergeCell ref="A30:B30"/>
    <mergeCell ref="A37:B37"/>
    <mergeCell ref="C37:D37"/>
    <mergeCell ref="A39:B39"/>
    <mergeCell ref="C39:D39"/>
    <mergeCell ref="C40:D40"/>
    <mergeCell ref="A42:B42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3"/>
  <sheetViews>
    <sheetView workbookViewId="0">
      <selection activeCell="I8" sqref="I8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27.75" customHeight="1" x14ac:dyDescent="0.25">
      <c r="A2" s="242"/>
      <c r="B2" s="243"/>
      <c r="C2" s="243"/>
      <c r="D2" s="243"/>
      <c r="E2" s="243"/>
    </row>
    <row r="3" spans="1:5" x14ac:dyDescent="0.25">
      <c r="A3" s="286" t="s">
        <v>238</v>
      </c>
      <c r="B3" s="287"/>
      <c r="C3" s="287"/>
      <c r="D3" s="287"/>
      <c r="E3" s="288"/>
    </row>
    <row r="4" spans="1:5" x14ac:dyDescent="0.25">
      <c r="A4" s="245" t="s">
        <v>233</v>
      </c>
      <c r="B4" s="246"/>
      <c r="C4" s="246"/>
      <c r="D4" s="246"/>
      <c r="E4" s="247"/>
    </row>
    <row r="5" spans="1:5" x14ac:dyDescent="0.25">
      <c r="A5" s="245" t="s">
        <v>237</v>
      </c>
      <c r="B5" s="246"/>
      <c r="C5" s="246"/>
      <c r="D5" s="246"/>
      <c r="E5" s="247"/>
    </row>
    <row r="6" spans="1:5" x14ac:dyDescent="0.25">
      <c r="A6" s="68" t="s">
        <v>564</v>
      </c>
      <c r="B6" s="58"/>
      <c r="C6" s="58"/>
      <c r="D6" s="58"/>
      <c r="E6" s="59"/>
    </row>
    <row r="7" spans="1:5" x14ac:dyDescent="0.25">
      <c r="A7" s="274" t="s">
        <v>565</v>
      </c>
      <c r="B7" s="246"/>
      <c r="C7" s="246"/>
      <c r="D7" s="246"/>
      <c r="E7" s="247"/>
    </row>
    <row r="8" spans="1:5" x14ac:dyDescent="0.25">
      <c r="A8" s="274" t="s">
        <v>517</v>
      </c>
      <c r="B8" s="246"/>
      <c r="C8" s="246"/>
      <c r="D8" s="246"/>
      <c r="E8" s="247"/>
    </row>
    <row r="9" spans="1:5" x14ac:dyDescent="0.25">
      <c r="A9" s="241" t="s">
        <v>137</v>
      </c>
      <c r="B9" s="241"/>
      <c r="C9" s="241"/>
      <c r="D9" s="241"/>
      <c r="E9" s="241"/>
    </row>
    <row r="10" spans="1:5" x14ac:dyDescent="0.25">
      <c r="A10" s="259" t="s">
        <v>7</v>
      </c>
      <c r="B10" s="259"/>
      <c r="C10" s="259"/>
      <c r="D10" s="259"/>
      <c r="E10" s="259"/>
    </row>
    <row r="11" spans="1:5" x14ac:dyDescent="0.25">
      <c r="A11" s="15" t="s">
        <v>138</v>
      </c>
      <c r="B11" s="15" t="s">
        <v>9</v>
      </c>
      <c r="C11" s="15" t="s">
        <v>224</v>
      </c>
      <c r="D11" s="15" t="s">
        <v>11</v>
      </c>
      <c r="E11" s="29" t="s">
        <v>225</v>
      </c>
    </row>
    <row r="12" spans="1:5" x14ac:dyDescent="0.25">
      <c r="A12" s="16" t="s">
        <v>234</v>
      </c>
      <c r="B12" s="16" t="s">
        <v>14</v>
      </c>
      <c r="C12" s="16">
        <v>2.04</v>
      </c>
      <c r="D12" s="139">
        <v>2961</v>
      </c>
      <c r="E12" s="139">
        <f>C12*D12</f>
        <v>6040.4400000000005</v>
      </c>
    </row>
    <row r="13" spans="1:5" x14ac:dyDescent="0.25">
      <c r="A13" s="16" t="s">
        <v>239</v>
      </c>
      <c r="B13" s="16" t="s">
        <v>14</v>
      </c>
      <c r="C13" s="16">
        <v>1</v>
      </c>
      <c r="D13" s="139">
        <v>367.5</v>
      </c>
      <c r="E13" s="139">
        <f t="shared" ref="E13:E19" si="0">C13*D13</f>
        <v>367.5</v>
      </c>
    </row>
    <row r="14" spans="1:5" x14ac:dyDescent="0.25">
      <c r="A14" s="16" t="s">
        <v>471</v>
      </c>
      <c r="B14" s="16" t="s">
        <v>79</v>
      </c>
      <c r="C14" s="16">
        <v>20.399999999999999</v>
      </c>
      <c r="D14" s="139">
        <v>5.4</v>
      </c>
      <c r="E14" s="139">
        <f t="shared" si="0"/>
        <v>110.16</v>
      </c>
    </row>
    <row r="15" spans="1:5" s="27" customFormat="1" x14ac:dyDescent="0.25">
      <c r="A15" s="16" t="s">
        <v>472</v>
      </c>
      <c r="B15" s="16" t="s">
        <v>229</v>
      </c>
      <c r="C15" s="16">
        <v>2</v>
      </c>
      <c r="D15" s="139">
        <v>4.2</v>
      </c>
      <c r="E15" s="139">
        <f t="shared" si="0"/>
        <v>8.4</v>
      </c>
    </row>
    <row r="16" spans="1:5" x14ac:dyDescent="0.25">
      <c r="A16" s="16" t="s">
        <v>473</v>
      </c>
      <c r="B16" s="16" t="s">
        <v>229</v>
      </c>
      <c r="C16" s="16">
        <v>2</v>
      </c>
      <c r="D16" s="139">
        <v>4.2</v>
      </c>
      <c r="E16" s="139">
        <f t="shared" si="0"/>
        <v>8.4</v>
      </c>
    </row>
    <row r="17" spans="1:5" x14ac:dyDescent="0.25">
      <c r="A17" s="16" t="s">
        <v>474</v>
      </c>
      <c r="B17" s="16" t="s">
        <v>229</v>
      </c>
      <c r="C17" s="16">
        <v>1</v>
      </c>
      <c r="D17" s="139">
        <v>4.2</v>
      </c>
      <c r="E17" s="139">
        <f t="shared" si="0"/>
        <v>4.2</v>
      </c>
    </row>
    <row r="18" spans="1:5" x14ac:dyDescent="0.25">
      <c r="A18" s="16" t="s">
        <v>475</v>
      </c>
      <c r="B18" s="16" t="s">
        <v>79</v>
      </c>
      <c r="C18" s="16">
        <v>130</v>
      </c>
      <c r="D18" s="139">
        <v>3.4</v>
      </c>
      <c r="E18" s="139">
        <f t="shared" si="0"/>
        <v>442</v>
      </c>
    </row>
    <row r="19" spans="1:5" x14ac:dyDescent="0.25">
      <c r="A19" s="16" t="s">
        <v>476</v>
      </c>
      <c r="B19" s="16" t="s">
        <v>79</v>
      </c>
      <c r="C19" s="16">
        <v>800</v>
      </c>
      <c r="D19" s="139">
        <v>5.4</v>
      </c>
      <c r="E19" s="139">
        <f t="shared" si="0"/>
        <v>4320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11301.099999999999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477</v>
      </c>
      <c r="C22" s="35">
        <v>220</v>
      </c>
      <c r="D22" s="164">
        <v>12</v>
      </c>
      <c r="E22" s="164">
        <f>C22*D22</f>
        <v>2640</v>
      </c>
    </row>
    <row r="23" spans="1:5" x14ac:dyDescent="0.25">
      <c r="A23" s="34" t="s">
        <v>521</v>
      </c>
      <c r="B23" s="16" t="s">
        <v>477</v>
      </c>
      <c r="C23" s="35">
        <v>30</v>
      </c>
      <c r="D23" s="164">
        <v>7.75</v>
      </c>
      <c r="E23" s="164">
        <f>C23*D23</f>
        <v>232.5</v>
      </c>
    </row>
    <row r="24" spans="1:5" x14ac:dyDescent="0.25">
      <c r="A24" s="3" t="s">
        <v>45</v>
      </c>
      <c r="B24" s="31"/>
      <c r="C24" s="32"/>
      <c r="D24" s="32"/>
      <c r="E24" s="162">
        <f>SUM(E22:E23)</f>
        <v>2872.5</v>
      </c>
    </row>
    <row r="25" spans="1:5" x14ac:dyDescent="0.25">
      <c r="A25" s="22" t="s">
        <v>240</v>
      </c>
      <c r="B25" s="22"/>
      <c r="C25" s="33"/>
      <c r="D25" s="22"/>
      <c r="E25" s="159"/>
    </row>
    <row r="26" spans="1:5" x14ac:dyDescent="0.25">
      <c r="A26" s="118" t="s">
        <v>470</v>
      </c>
      <c r="B26" s="45" t="s">
        <v>50</v>
      </c>
      <c r="C26" s="165">
        <v>30</v>
      </c>
      <c r="D26" s="166">
        <v>0.08</v>
      </c>
      <c r="E26" s="167">
        <f>C26*D26*365</f>
        <v>876</v>
      </c>
    </row>
    <row r="27" spans="1:5" x14ac:dyDescent="0.25">
      <c r="A27" s="3" t="s">
        <v>51</v>
      </c>
      <c r="B27" s="31"/>
      <c r="C27" s="32"/>
      <c r="D27" s="32"/>
      <c r="E27" s="162">
        <f>SUM(E26:E26)</f>
        <v>876</v>
      </c>
    </row>
    <row r="28" spans="1:5" x14ac:dyDescent="0.25">
      <c r="A28" s="37" t="s">
        <v>65</v>
      </c>
      <c r="B28" s="37"/>
      <c r="C28" s="37"/>
      <c r="D28" s="37"/>
      <c r="E28" s="163">
        <f>SUM(E27,E20,E24)</f>
        <v>15049.599999999999</v>
      </c>
    </row>
    <row r="31" spans="1:5" x14ac:dyDescent="0.25">
      <c r="A31" s="260" t="s">
        <v>53</v>
      </c>
      <c r="B31" s="261"/>
    </row>
    <row r="32" spans="1:5" x14ac:dyDescent="0.25">
      <c r="A32" s="15" t="str">
        <f>A11</f>
        <v>1-Insumos</v>
      </c>
      <c r="B32" s="25">
        <f>E20</f>
        <v>11301.099999999999</v>
      </c>
    </row>
    <row r="33" spans="1:4" x14ac:dyDescent="0.25">
      <c r="A33" s="22" t="str">
        <f>A21</f>
        <v>2-Serviços</v>
      </c>
      <c r="B33" s="25">
        <f>E24</f>
        <v>2872.5</v>
      </c>
    </row>
    <row r="34" spans="1:4" x14ac:dyDescent="0.25">
      <c r="A34" s="22" t="str">
        <f>A25</f>
        <v>3-Outros Serviços</v>
      </c>
      <c r="B34" s="25">
        <f>E27</f>
        <v>876</v>
      </c>
    </row>
    <row r="35" spans="1:4" x14ac:dyDescent="0.25">
      <c r="A35" s="11" t="s">
        <v>65</v>
      </c>
      <c r="B35" s="38">
        <f>SUM(B32:B34)</f>
        <v>15049.599999999999</v>
      </c>
    </row>
    <row r="38" spans="1:4" x14ac:dyDescent="0.25">
      <c r="A38" s="262" t="s">
        <v>567</v>
      </c>
      <c r="B38" s="262"/>
      <c r="C38" s="262"/>
      <c r="D38" s="262"/>
    </row>
    <row r="39" spans="1:4" x14ac:dyDescent="0.25">
      <c r="A39" t="s">
        <v>54</v>
      </c>
    </row>
    <row r="40" spans="1:4" ht="15.75" x14ac:dyDescent="0.25">
      <c r="A40" s="240" t="s">
        <v>55</v>
      </c>
      <c r="B40" s="240"/>
      <c r="C40" s="240"/>
      <c r="D40" s="240"/>
    </row>
    <row r="41" spans="1:4" ht="15.75" x14ac:dyDescent="0.25">
      <c r="A41" s="109" t="s">
        <v>518</v>
      </c>
      <c r="B41" s="109"/>
      <c r="C41" s="240"/>
      <c r="D41" s="240"/>
    </row>
    <row r="42" spans="1:4" ht="15.75" x14ac:dyDescent="0.25">
      <c r="A42" s="240" t="s">
        <v>57</v>
      </c>
      <c r="B42" s="240"/>
      <c r="C42" s="240"/>
      <c r="D42" s="240"/>
    </row>
    <row r="43" spans="1:4" ht="15.75" x14ac:dyDescent="0.25">
      <c r="A43" s="240" t="s">
        <v>519</v>
      </c>
      <c r="B43" s="240"/>
    </row>
  </sheetData>
  <mergeCells count="18">
    <mergeCell ref="C41:D41"/>
    <mergeCell ref="A43:B43"/>
    <mergeCell ref="A42:B42"/>
    <mergeCell ref="C42:D42"/>
    <mergeCell ref="A7:E7"/>
    <mergeCell ref="A8:E8"/>
    <mergeCell ref="A31:B31"/>
    <mergeCell ref="A38:B38"/>
    <mergeCell ref="C38:D38"/>
    <mergeCell ref="A40:B40"/>
    <mergeCell ref="C40:D40"/>
    <mergeCell ref="A9:E9"/>
    <mergeCell ref="A10:E10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workbookViewId="0">
      <selection sqref="A1:E62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70"/>
      <c r="B1" s="271" t="s">
        <v>0</v>
      </c>
      <c r="C1" s="271"/>
      <c r="D1" s="271"/>
      <c r="E1" s="271"/>
    </row>
    <row r="2" spans="1:5" ht="27.75" customHeight="1" x14ac:dyDescent="0.25">
      <c r="A2" s="270"/>
      <c r="B2" s="271"/>
      <c r="C2" s="271"/>
      <c r="D2" s="271"/>
      <c r="E2" s="271"/>
    </row>
    <row r="3" spans="1:5" x14ac:dyDescent="0.25">
      <c r="A3" s="272" t="s">
        <v>1</v>
      </c>
      <c r="B3" s="272"/>
      <c r="C3" s="266" t="s">
        <v>2</v>
      </c>
      <c r="D3" s="267"/>
      <c r="E3" s="268"/>
    </row>
    <row r="4" spans="1:5" x14ac:dyDescent="0.25">
      <c r="A4" s="273" t="s">
        <v>3</v>
      </c>
      <c r="B4" s="273"/>
      <c r="C4" s="266" t="s">
        <v>4</v>
      </c>
      <c r="D4" s="267"/>
      <c r="E4" s="268"/>
    </row>
    <row r="5" spans="1:5" ht="15.75" x14ac:dyDescent="0.25">
      <c r="A5" s="250" t="s">
        <v>565</v>
      </c>
      <c r="B5" s="250"/>
      <c r="C5" s="266" t="s">
        <v>5</v>
      </c>
      <c r="D5" s="267"/>
      <c r="E5" s="268"/>
    </row>
    <row r="6" spans="1:5" x14ac:dyDescent="0.25">
      <c r="A6" s="274" t="s">
        <v>570</v>
      </c>
      <c r="B6" s="247"/>
      <c r="C6" s="144" t="s">
        <v>241</v>
      </c>
      <c r="D6" s="144"/>
      <c r="E6" s="145"/>
    </row>
    <row r="7" spans="1:5" x14ac:dyDescent="0.25">
      <c r="A7" s="256" t="s">
        <v>571</v>
      </c>
      <c r="B7" s="257"/>
      <c r="C7" s="257"/>
      <c r="D7" s="257"/>
      <c r="E7" s="258"/>
    </row>
    <row r="8" spans="1:5" x14ac:dyDescent="0.25">
      <c r="A8" s="269" t="s">
        <v>6</v>
      </c>
      <c r="B8" s="269"/>
      <c r="C8" s="269"/>
      <c r="D8" s="269"/>
      <c r="E8" s="269"/>
    </row>
    <row r="9" spans="1:5" x14ac:dyDescent="0.25">
      <c r="A9" s="275" t="s">
        <v>7</v>
      </c>
      <c r="B9" s="275"/>
      <c r="C9" s="275"/>
      <c r="D9" s="275"/>
      <c r="E9" s="275"/>
    </row>
    <row r="10" spans="1:5" x14ac:dyDescent="0.25">
      <c r="A10" s="1" t="s">
        <v>8</v>
      </c>
      <c r="B10" s="2" t="s">
        <v>9</v>
      </c>
      <c r="C10" s="2" t="s">
        <v>448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2">
        <v>1.5329999999999999</v>
      </c>
      <c r="D11" s="153">
        <v>2685</v>
      </c>
      <c r="E11" s="153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2">
        <v>1.5</v>
      </c>
      <c r="D12" s="153">
        <v>379</v>
      </c>
      <c r="E12" s="153">
        <f t="shared" ref="E12:E31" si="0">PRODUCT(C12*D12)</f>
        <v>568.5</v>
      </c>
    </row>
    <row r="13" spans="1:5" x14ac:dyDescent="0.25">
      <c r="A13" s="7" t="s">
        <v>16</v>
      </c>
      <c r="B13" s="7" t="s">
        <v>17</v>
      </c>
      <c r="C13" s="152">
        <v>2</v>
      </c>
      <c r="D13" s="153">
        <v>72.666666666666671</v>
      </c>
      <c r="E13" s="153">
        <f t="shared" si="0"/>
        <v>145.33333333333334</v>
      </c>
    </row>
    <row r="14" spans="1:5" x14ac:dyDescent="0.25">
      <c r="A14" s="7" t="s">
        <v>18</v>
      </c>
      <c r="B14" s="7" t="s">
        <v>17</v>
      </c>
      <c r="C14" s="152">
        <v>1.2</v>
      </c>
      <c r="D14" s="153">
        <v>219</v>
      </c>
      <c r="E14" s="153">
        <f t="shared" si="0"/>
        <v>262.8</v>
      </c>
    </row>
    <row r="15" spans="1:5" x14ac:dyDescent="0.25">
      <c r="A15" s="7" t="s">
        <v>19</v>
      </c>
      <c r="B15" s="7" t="s">
        <v>17</v>
      </c>
      <c r="C15" s="152">
        <v>3</v>
      </c>
      <c r="D15" s="153">
        <v>73.183333333333337</v>
      </c>
      <c r="E15" s="153">
        <f t="shared" si="0"/>
        <v>219.55</v>
      </c>
    </row>
    <row r="16" spans="1:5" x14ac:dyDescent="0.25">
      <c r="A16" s="7" t="s">
        <v>20</v>
      </c>
      <c r="B16" s="7" t="s">
        <v>17</v>
      </c>
      <c r="C16" s="152">
        <v>1</v>
      </c>
      <c r="D16" s="153">
        <v>55.266666666666659</v>
      </c>
      <c r="E16" s="153">
        <f t="shared" si="0"/>
        <v>55.266666666666659</v>
      </c>
    </row>
    <row r="17" spans="1:5" x14ac:dyDescent="0.25">
      <c r="A17" s="7" t="s">
        <v>21</v>
      </c>
      <c r="B17" s="7" t="s">
        <v>17</v>
      </c>
      <c r="C17" s="152">
        <v>5</v>
      </c>
      <c r="D17" s="153">
        <v>33.56666666666667</v>
      </c>
      <c r="E17" s="153">
        <f t="shared" si="0"/>
        <v>167.83333333333334</v>
      </c>
    </row>
    <row r="18" spans="1:5" x14ac:dyDescent="0.25">
      <c r="A18" s="7" t="s">
        <v>22</v>
      </c>
      <c r="B18" s="7" t="s">
        <v>17</v>
      </c>
      <c r="C18" s="152">
        <v>0.1</v>
      </c>
      <c r="D18" s="153">
        <v>786.58333333333337</v>
      </c>
      <c r="E18" s="153">
        <f t="shared" si="0"/>
        <v>78.658333333333346</v>
      </c>
    </row>
    <row r="19" spans="1:5" x14ac:dyDescent="0.25">
      <c r="A19" s="7" t="s">
        <v>23</v>
      </c>
      <c r="B19" s="7" t="s">
        <v>17</v>
      </c>
      <c r="C19" s="152">
        <v>0.5</v>
      </c>
      <c r="D19" s="153">
        <v>413.5</v>
      </c>
      <c r="E19" s="153">
        <f t="shared" si="0"/>
        <v>206.75</v>
      </c>
    </row>
    <row r="20" spans="1:5" x14ac:dyDescent="0.25">
      <c r="A20" s="7" t="s">
        <v>24</v>
      </c>
      <c r="B20" s="7" t="s">
        <v>17</v>
      </c>
      <c r="C20" s="152">
        <v>2</v>
      </c>
      <c r="D20" s="153">
        <v>134</v>
      </c>
      <c r="E20" s="153">
        <f t="shared" si="0"/>
        <v>268</v>
      </c>
    </row>
    <row r="21" spans="1:5" x14ac:dyDescent="0.25">
      <c r="A21" s="7" t="s">
        <v>25</v>
      </c>
      <c r="B21" s="7" t="s">
        <v>17</v>
      </c>
      <c r="C21" s="169">
        <v>1.25</v>
      </c>
      <c r="D21" s="153">
        <v>77</v>
      </c>
      <c r="E21" s="153">
        <f t="shared" si="0"/>
        <v>96.25</v>
      </c>
    </row>
    <row r="22" spans="1:5" x14ac:dyDescent="0.25">
      <c r="A22" s="7" t="s">
        <v>26</v>
      </c>
      <c r="B22" s="7" t="s">
        <v>17</v>
      </c>
      <c r="C22" s="152">
        <v>1</v>
      </c>
      <c r="D22" s="153">
        <v>97</v>
      </c>
      <c r="E22" s="153">
        <f t="shared" si="0"/>
        <v>97</v>
      </c>
    </row>
    <row r="23" spans="1:5" x14ac:dyDescent="0.25">
      <c r="A23" s="7" t="s">
        <v>27</v>
      </c>
      <c r="B23" s="7" t="s">
        <v>17</v>
      </c>
      <c r="C23" s="152">
        <v>0.8</v>
      </c>
      <c r="D23" s="153">
        <v>265</v>
      </c>
      <c r="E23" s="153">
        <f t="shared" si="0"/>
        <v>212</v>
      </c>
    </row>
    <row r="24" spans="1:5" x14ac:dyDescent="0.25">
      <c r="A24" s="7" t="s">
        <v>28</v>
      </c>
      <c r="B24" s="7" t="s">
        <v>17</v>
      </c>
      <c r="C24" s="152">
        <v>0.4</v>
      </c>
      <c r="D24" s="153">
        <v>134.5</v>
      </c>
      <c r="E24" s="153">
        <f t="shared" si="0"/>
        <v>53.800000000000004</v>
      </c>
    </row>
    <row r="25" spans="1:5" x14ac:dyDescent="0.25">
      <c r="A25" s="7" t="s">
        <v>29</v>
      </c>
      <c r="B25" s="7" t="s">
        <v>17</v>
      </c>
      <c r="C25" s="152">
        <v>4</v>
      </c>
      <c r="D25" s="153">
        <v>25.95</v>
      </c>
      <c r="E25" s="153">
        <f t="shared" si="0"/>
        <v>103.8</v>
      </c>
    </row>
    <row r="26" spans="1:5" x14ac:dyDescent="0.25">
      <c r="A26" s="7" t="s">
        <v>30</v>
      </c>
      <c r="B26" s="7" t="s">
        <v>17</v>
      </c>
      <c r="C26" s="169">
        <v>0.1</v>
      </c>
      <c r="D26" s="153">
        <v>175.95166666666668</v>
      </c>
      <c r="E26" s="153">
        <f t="shared" si="0"/>
        <v>17.595166666666668</v>
      </c>
    </row>
    <row r="27" spans="1:5" x14ac:dyDescent="0.25">
      <c r="A27" s="7" t="s">
        <v>31</v>
      </c>
      <c r="B27" s="7" t="s">
        <v>17</v>
      </c>
      <c r="C27" s="152">
        <v>0.5</v>
      </c>
      <c r="D27" s="153">
        <v>77</v>
      </c>
      <c r="E27" s="153">
        <f t="shared" si="0"/>
        <v>38.5</v>
      </c>
    </row>
    <row r="28" spans="1:5" x14ac:dyDescent="0.25">
      <c r="A28" s="7" t="s">
        <v>32</v>
      </c>
      <c r="B28" s="7" t="s">
        <v>17</v>
      </c>
      <c r="C28" s="152">
        <v>10</v>
      </c>
      <c r="D28" s="153">
        <v>35.325000000000003</v>
      </c>
      <c r="E28" s="153">
        <f t="shared" si="0"/>
        <v>353.25</v>
      </c>
    </row>
    <row r="29" spans="1:5" x14ac:dyDescent="0.25">
      <c r="A29" s="7" t="s">
        <v>33</v>
      </c>
      <c r="B29" s="7" t="s">
        <v>17</v>
      </c>
      <c r="C29" s="152">
        <v>1.2</v>
      </c>
      <c r="D29" s="153">
        <v>32.586666666666666</v>
      </c>
      <c r="E29" s="153">
        <f t="shared" si="0"/>
        <v>39.103999999999999</v>
      </c>
    </row>
    <row r="30" spans="1:5" x14ac:dyDescent="0.25">
      <c r="A30" s="7" t="s">
        <v>34</v>
      </c>
      <c r="B30" s="7" t="s">
        <v>17</v>
      </c>
      <c r="C30" s="152">
        <v>3</v>
      </c>
      <c r="D30" s="153">
        <v>22.48</v>
      </c>
      <c r="E30" s="153">
        <f t="shared" si="0"/>
        <v>67.44</v>
      </c>
    </row>
    <row r="31" spans="1:5" x14ac:dyDescent="0.25">
      <c r="A31" s="7" t="s">
        <v>35</v>
      </c>
      <c r="B31" s="7" t="s">
        <v>17</v>
      </c>
      <c r="C31" s="152">
        <v>1.2</v>
      </c>
      <c r="D31" s="153">
        <v>101</v>
      </c>
      <c r="E31" s="153">
        <f t="shared" si="0"/>
        <v>121.19999999999999</v>
      </c>
    </row>
    <row r="32" spans="1:5" x14ac:dyDescent="0.25">
      <c r="A32" s="3" t="s">
        <v>36</v>
      </c>
      <c r="B32" s="3"/>
      <c r="C32" s="4"/>
      <c r="D32" s="4"/>
      <c r="E32" s="4">
        <f>SUM(E11:E31)</f>
        <v>7288.7358333333332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140</v>
      </c>
      <c r="E34" s="9">
        <f t="shared" ref="E34:E39" si="1">PRODUCT(C34*D34)</f>
        <v>350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140</v>
      </c>
      <c r="E35" s="9">
        <f t="shared" si="1"/>
        <v>350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140</v>
      </c>
      <c r="E36" s="9">
        <f t="shared" si="1"/>
        <v>280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140</v>
      </c>
      <c r="E37" s="9">
        <f t="shared" si="1"/>
        <v>70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1400</v>
      </c>
      <c r="E38" s="9">
        <f t="shared" si="1"/>
        <v>1400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2450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140</v>
      </c>
      <c r="E42" s="9">
        <f>PRODUCT(C42*D42)</f>
        <v>3500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38</v>
      </c>
      <c r="E43" s="9">
        <f>PRODUCT(C43*D43)</f>
        <v>1140</v>
      </c>
    </row>
    <row r="44" spans="1:5" x14ac:dyDescent="0.25">
      <c r="A44" s="3" t="s">
        <v>51</v>
      </c>
      <c r="B44" s="3"/>
      <c r="C44" s="4"/>
      <c r="D44" s="4"/>
      <c r="E44" s="4">
        <f>SUM(E42:E43)</f>
        <v>4640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14378.735833333332</v>
      </c>
    </row>
    <row r="46" spans="1:5" x14ac:dyDescent="0.25">
      <c r="A46" s="148"/>
      <c r="B46" s="148"/>
      <c r="C46" s="154"/>
      <c r="D46" s="148"/>
      <c r="E46" s="155"/>
    </row>
    <row r="47" spans="1:5" x14ac:dyDescent="0.25">
      <c r="A47" s="156"/>
      <c r="B47" s="156"/>
      <c r="C47" s="156"/>
      <c r="D47" s="156"/>
      <c r="E47" s="156"/>
    </row>
    <row r="48" spans="1:5" x14ac:dyDescent="0.25">
      <c r="A48" s="156"/>
      <c r="B48" s="156"/>
      <c r="C48" s="156"/>
      <c r="D48" s="156"/>
      <c r="E48" s="156"/>
    </row>
    <row r="49" spans="1:5" x14ac:dyDescent="0.25">
      <c r="A49" s="260" t="s">
        <v>53</v>
      </c>
      <c r="B49" s="261"/>
      <c r="C49" s="156"/>
      <c r="D49" s="156"/>
      <c r="E49" s="156"/>
    </row>
    <row r="50" spans="1:5" x14ac:dyDescent="0.25">
      <c r="A50" s="15" t="s">
        <v>8</v>
      </c>
      <c r="B50" s="25">
        <f>E32</f>
        <v>7288.7358333333332</v>
      </c>
      <c r="C50" s="156"/>
      <c r="D50" s="156"/>
      <c r="E50" s="156"/>
    </row>
    <row r="51" spans="1:5" x14ac:dyDescent="0.25">
      <c r="A51" s="22" t="s">
        <v>37</v>
      </c>
      <c r="B51" s="25">
        <f>E40</f>
        <v>2450</v>
      </c>
      <c r="C51" s="156"/>
      <c r="D51" s="156"/>
      <c r="E51" s="156"/>
    </row>
    <row r="52" spans="1:5" x14ac:dyDescent="0.25">
      <c r="A52" s="22" t="s">
        <v>46</v>
      </c>
      <c r="B52" s="25">
        <f>E44</f>
        <v>4640</v>
      </c>
      <c r="C52" s="156"/>
      <c r="D52" s="156"/>
      <c r="E52" s="156"/>
    </row>
    <row r="53" spans="1:5" x14ac:dyDescent="0.25">
      <c r="A53" s="14" t="s">
        <v>52</v>
      </c>
      <c r="B53" s="26">
        <f>SUM(B50:B52)</f>
        <v>14378.735833333332</v>
      </c>
      <c r="C53" s="156"/>
      <c r="D53" s="156"/>
      <c r="E53" s="156"/>
    </row>
    <row r="54" spans="1:5" x14ac:dyDescent="0.25">
      <c r="A54" s="156"/>
      <c r="B54" s="156"/>
      <c r="C54" s="156"/>
      <c r="D54" s="156"/>
      <c r="E54" s="156"/>
    </row>
    <row r="55" spans="1:5" x14ac:dyDescent="0.25">
      <c r="A55" s="156"/>
      <c r="B55" s="156"/>
      <c r="C55" s="156"/>
      <c r="D55" s="156"/>
      <c r="E55" s="156"/>
    </row>
    <row r="56" spans="1:5" x14ac:dyDescent="0.25">
      <c r="A56" s="262" t="s">
        <v>567</v>
      </c>
      <c r="B56" s="262"/>
      <c r="C56" s="265"/>
      <c r="D56" s="265"/>
      <c r="E56" s="156"/>
    </row>
    <row r="57" spans="1:5" x14ac:dyDescent="0.25">
      <c r="A57" s="156" t="s">
        <v>54</v>
      </c>
      <c r="B57" s="156"/>
      <c r="C57" s="156"/>
      <c r="D57" s="156"/>
      <c r="E57" s="156"/>
    </row>
    <row r="58" spans="1:5" x14ac:dyDescent="0.25">
      <c r="A58" s="265" t="s">
        <v>55</v>
      </c>
      <c r="B58" s="265"/>
      <c r="C58" s="265"/>
      <c r="D58" s="265"/>
      <c r="E58" s="156"/>
    </row>
    <row r="59" spans="1:5" x14ac:dyDescent="0.25">
      <c r="A59" s="265" t="s">
        <v>56</v>
      </c>
      <c r="B59" s="265"/>
      <c r="C59" s="157"/>
      <c r="D59" s="157"/>
      <c r="E59" s="156"/>
    </row>
    <row r="60" spans="1:5" x14ac:dyDescent="0.25">
      <c r="A60" s="265" t="s">
        <v>57</v>
      </c>
      <c r="B60" s="265"/>
      <c r="C60" s="265"/>
      <c r="D60" s="265"/>
      <c r="E60" s="156"/>
    </row>
    <row r="61" spans="1:5" x14ac:dyDescent="0.25">
      <c r="A61" s="265" t="s">
        <v>58</v>
      </c>
      <c r="B61" s="265"/>
      <c r="C61" s="265"/>
      <c r="D61" s="265"/>
      <c r="E61" s="156"/>
    </row>
  </sheetData>
  <mergeCells count="22">
    <mergeCell ref="A49:B49"/>
    <mergeCell ref="A56:B56"/>
    <mergeCell ref="C56:D56"/>
    <mergeCell ref="A6:B6"/>
    <mergeCell ref="A9:E9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61:B61"/>
    <mergeCell ref="C61:D61"/>
    <mergeCell ref="A60:B60"/>
    <mergeCell ref="C60:D60"/>
    <mergeCell ref="A58:B58"/>
    <mergeCell ref="A59:B59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workbookViewId="0">
      <selection sqref="A1:E61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42"/>
      <c r="B1" s="243" t="s">
        <v>0</v>
      </c>
      <c r="C1" s="243"/>
      <c r="D1" s="243"/>
      <c r="E1" s="243"/>
    </row>
    <row r="2" spans="1:5" ht="31.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1</v>
      </c>
      <c r="B3" s="276"/>
      <c r="C3" s="251" t="s">
        <v>2</v>
      </c>
      <c r="D3" s="252"/>
      <c r="E3" s="253"/>
    </row>
    <row r="4" spans="1:5" ht="15.75" x14ac:dyDescent="0.25">
      <c r="A4" s="277" t="s">
        <v>59</v>
      </c>
      <c r="B4" s="277"/>
      <c r="C4" s="251" t="s">
        <v>242</v>
      </c>
      <c r="D4" s="252"/>
      <c r="E4" s="253"/>
    </row>
    <row r="5" spans="1:5" ht="15.75" x14ac:dyDescent="0.25">
      <c r="A5" s="250" t="s">
        <v>565</v>
      </c>
      <c r="B5" s="250"/>
      <c r="C5" s="251" t="s">
        <v>5</v>
      </c>
      <c r="D5" s="252"/>
      <c r="E5" s="253"/>
    </row>
    <row r="6" spans="1:5" ht="15.75" x14ac:dyDescent="0.25">
      <c r="A6" s="274" t="s">
        <v>570</v>
      </c>
      <c r="B6" s="247"/>
      <c r="C6" s="115" t="s">
        <v>241</v>
      </c>
      <c r="D6" s="115"/>
      <c r="E6" s="116"/>
    </row>
    <row r="7" spans="1:5" x14ac:dyDescent="0.25">
      <c r="A7" s="256" t="s">
        <v>571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v>2934.5450000000001</v>
      </c>
      <c r="E11" s="18">
        <f>PRODUCT(C11*D11)</f>
        <v>5537.4864150000003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v>379</v>
      </c>
      <c r="E12" s="18">
        <f>PRODUCT(C12*D12)</f>
        <v>568.5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v>72.666666666666671</v>
      </c>
      <c r="E13" s="18">
        <f t="shared" ref="E13:E31" si="0">PRODUCT(C13*D13)</f>
        <v>145.33333333333334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v>219</v>
      </c>
      <c r="E14" s="18">
        <f t="shared" si="0"/>
        <v>262.8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v>73.183333333333337</v>
      </c>
      <c r="E15" s="18">
        <f t="shared" si="0"/>
        <v>439.1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v>55.266666666666659</v>
      </c>
      <c r="E16" s="18">
        <f t="shared" si="0"/>
        <v>110.53333333333332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v>33.56666666666667</v>
      </c>
      <c r="E17" s="21">
        <f t="shared" si="0"/>
        <v>33.56666666666667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v>786.58333333333337</v>
      </c>
      <c r="E18" s="21">
        <f t="shared" si="0"/>
        <v>78.658333333333346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v>413.5</v>
      </c>
      <c r="E19" s="21">
        <f t="shared" si="0"/>
        <v>289.45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v>134</v>
      </c>
      <c r="E20" s="21">
        <f t="shared" si="0"/>
        <v>268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v>77</v>
      </c>
      <c r="E21" s="21">
        <f t="shared" si="0"/>
        <v>92.399999999999991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v>97</v>
      </c>
      <c r="E22" s="21">
        <f t="shared" si="0"/>
        <v>121.25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v>265</v>
      </c>
      <c r="E23" s="21">
        <f t="shared" si="0"/>
        <v>3.9749999999999996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v>134.5</v>
      </c>
      <c r="E24" s="21">
        <f t="shared" si="0"/>
        <v>53.800000000000004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v>35.325000000000003</v>
      </c>
      <c r="E25" s="21">
        <f t="shared" si="0"/>
        <v>423.90000000000003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v>32.586666666666666</v>
      </c>
      <c r="E26" s="21">
        <f t="shared" si="0"/>
        <v>58.655999999999999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v>22.48</v>
      </c>
      <c r="E27" s="21">
        <f t="shared" si="0"/>
        <v>67.44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v>101</v>
      </c>
      <c r="E28" s="21">
        <f t="shared" si="0"/>
        <v>121.19999999999999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v>25.95</v>
      </c>
      <c r="E29" s="21">
        <f t="shared" si="0"/>
        <v>103.8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v>175.95166666666668</v>
      </c>
      <c r="E30" s="21">
        <f t="shared" si="0"/>
        <v>17.595166666666668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v>77</v>
      </c>
      <c r="E31" s="21">
        <f t="shared" si="0"/>
        <v>38.5</v>
      </c>
    </row>
    <row r="32" spans="1:5" x14ac:dyDescent="0.25">
      <c r="A32" s="3" t="s">
        <v>36</v>
      </c>
      <c r="B32" s="3"/>
      <c r="C32" s="4"/>
      <c r="D32" s="4"/>
      <c r="E32" s="4">
        <f>SUM(E11:E31)</f>
        <v>8835.9442483333351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140</v>
      </c>
      <c r="E34" s="23">
        <f>PRODUCT(C34*D34)</f>
        <v>350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140</v>
      </c>
      <c r="E35" s="23">
        <f>PRODUCT(C35*D35)</f>
        <v>350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140</v>
      </c>
      <c r="E36" s="23">
        <f>PRODUCT(C36*D36)</f>
        <v>280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140</v>
      </c>
      <c r="E37" s="23">
        <f>PRODUCT(C37*D37)</f>
        <v>140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1700</v>
      </c>
      <c r="E38" s="23">
        <f>PRODUCT(C38*D38)</f>
        <v>1700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2820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140</v>
      </c>
      <c r="E42" s="23">
        <f>PRODUCT(C42*D42)</f>
        <v>4200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38</v>
      </c>
      <c r="E43" s="23">
        <f>PRODUCT(C43*D43)</f>
        <v>1520</v>
      </c>
    </row>
    <row r="44" spans="1:5" x14ac:dyDescent="0.25">
      <c r="A44" s="3" t="s">
        <v>51</v>
      </c>
      <c r="B44" s="3"/>
      <c r="C44" s="4"/>
      <c r="D44" s="4"/>
      <c r="E44" s="4">
        <f>SUM(E42:E43)</f>
        <v>5720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17375.944248333333</v>
      </c>
    </row>
    <row r="48" spans="1:5" x14ac:dyDescent="0.25">
      <c r="A48" s="260" t="s">
        <v>53</v>
      </c>
      <c r="B48" s="261"/>
    </row>
    <row r="49" spans="1:4" x14ac:dyDescent="0.25">
      <c r="A49" s="15" t="s">
        <v>8</v>
      </c>
      <c r="B49" s="25">
        <f>E32</f>
        <v>8835.9442483333351</v>
      </c>
    </row>
    <row r="50" spans="1:4" x14ac:dyDescent="0.25">
      <c r="A50" s="22" t="s">
        <v>37</v>
      </c>
      <c r="B50" s="25">
        <f>E40</f>
        <v>2820</v>
      </c>
    </row>
    <row r="51" spans="1:4" x14ac:dyDescent="0.25">
      <c r="A51" s="22" t="s">
        <v>46</v>
      </c>
      <c r="B51" s="25">
        <f>E44</f>
        <v>5720</v>
      </c>
    </row>
    <row r="52" spans="1:4" x14ac:dyDescent="0.25">
      <c r="A52" s="14" t="s">
        <v>65</v>
      </c>
      <c r="B52" s="26">
        <f>E45</f>
        <v>17375.944248333333</v>
      </c>
    </row>
    <row r="55" spans="1:4" x14ac:dyDescent="0.25">
      <c r="A55" s="262" t="s">
        <v>567</v>
      </c>
      <c r="B55" s="262"/>
      <c r="C55" s="262"/>
      <c r="D55" s="262"/>
    </row>
    <row r="56" spans="1:4" x14ac:dyDescent="0.25">
      <c r="A56" t="s">
        <v>54</v>
      </c>
    </row>
    <row r="57" spans="1:4" ht="15.75" x14ac:dyDescent="0.25">
      <c r="A57" s="240" t="s">
        <v>55</v>
      </c>
      <c r="B57" s="240"/>
      <c r="C57" s="240"/>
      <c r="D57" s="240"/>
    </row>
    <row r="58" spans="1:4" ht="15.75" x14ac:dyDescent="0.25">
      <c r="A58" s="240" t="s">
        <v>56</v>
      </c>
      <c r="B58" s="240"/>
      <c r="C58" s="240"/>
      <c r="D58" s="240"/>
    </row>
    <row r="59" spans="1:4" ht="15.75" x14ac:dyDescent="0.25">
      <c r="A59" s="240" t="s">
        <v>57</v>
      </c>
      <c r="B59" s="240"/>
      <c r="C59" s="240"/>
      <c r="D59" s="240"/>
    </row>
    <row r="60" spans="1:4" ht="15.75" x14ac:dyDescent="0.25">
      <c r="A60" s="240" t="s">
        <v>58</v>
      </c>
      <c r="B60" s="240"/>
    </row>
  </sheetData>
  <mergeCells count="22">
    <mergeCell ref="C59:D59"/>
    <mergeCell ref="C57:D57"/>
    <mergeCell ref="A58:B58"/>
    <mergeCell ref="C58:D58"/>
    <mergeCell ref="A55:B55"/>
    <mergeCell ref="C55:D55"/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workbookViewId="0">
      <selection sqref="A1:E64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70"/>
      <c r="B1" s="243" t="s">
        <v>0</v>
      </c>
      <c r="C1" s="243"/>
      <c r="D1" s="243"/>
      <c r="E1" s="243"/>
    </row>
    <row r="2" spans="1:5" ht="27" customHeight="1" x14ac:dyDescent="0.25">
      <c r="A2" s="270"/>
      <c r="B2" s="243"/>
      <c r="C2" s="243"/>
      <c r="D2" s="243"/>
      <c r="E2" s="243"/>
    </row>
    <row r="3" spans="1:5" ht="15.75" x14ac:dyDescent="0.25">
      <c r="A3" s="276" t="s">
        <v>1</v>
      </c>
      <c r="B3" s="276"/>
      <c r="C3" s="251" t="s">
        <v>2</v>
      </c>
      <c r="D3" s="252"/>
      <c r="E3" s="253"/>
    </row>
    <row r="4" spans="1:5" ht="15.75" x14ac:dyDescent="0.25">
      <c r="A4" s="277" t="s">
        <v>66</v>
      </c>
      <c r="B4" s="277"/>
      <c r="C4" s="251" t="s">
        <v>243</v>
      </c>
      <c r="D4" s="252"/>
      <c r="E4" s="253"/>
    </row>
    <row r="5" spans="1:5" ht="15.75" x14ac:dyDescent="0.25">
      <c r="A5" s="250" t="s">
        <v>565</v>
      </c>
      <c r="B5" s="250"/>
      <c r="C5" s="251" t="s">
        <v>5</v>
      </c>
      <c r="D5" s="252"/>
      <c r="E5" s="253"/>
    </row>
    <row r="6" spans="1:5" ht="15.75" x14ac:dyDescent="0.25">
      <c r="A6" s="274" t="s">
        <v>570</v>
      </c>
      <c r="B6" s="247"/>
      <c r="C6" s="115" t="s">
        <v>241</v>
      </c>
      <c r="D6" s="115"/>
      <c r="E6" s="116"/>
    </row>
    <row r="7" spans="1:5" x14ac:dyDescent="0.25">
      <c r="A7" s="256" t="s">
        <v>571</v>
      </c>
      <c r="B7" s="257"/>
      <c r="C7" s="257"/>
      <c r="D7" s="257"/>
      <c r="E7" s="258"/>
    </row>
    <row r="8" spans="1:5" x14ac:dyDescent="0.25">
      <c r="A8" s="279" t="s">
        <v>6</v>
      </c>
      <c r="B8" s="279"/>
      <c r="C8" s="279"/>
      <c r="D8" s="279"/>
      <c r="E8" s="279"/>
    </row>
    <row r="9" spans="1:5" x14ac:dyDescent="0.25">
      <c r="A9" s="275" t="s">
        <v>7</v>
      </c>
      <c r="B9" s="275"/>
      <c r="C9" s="275"/>
      <c r="D9" s="275"/>
      <c r="E9" s="275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v>2934.5450000000001</v>
      </c>
      <c r="E11" s="23">
        <f>PRODUCT(C11*D11)</f>
        <v>5537.4864150000003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v>379</v>
      </c>
      <c r="E12" s="23">
        <f>PRODUCT(C12*D12)</f>
        <v>568.5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v>0.18</v>
      </c>
      <c r="D14" s="23"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v>2</v>
      </c>
      <c r="D15" s="23">
        <v>72.666666666666671</v>
      </c>
      <c r="E15" s="23">
        <f t="shared" si="0"/>
        <v>145.33333333333334</v>
      </c>
    </row>
    <row r="16" spans="1:5" x14ac:dyDescent="0.25">
      <c r="A16" s="16" t="s">
        <v>19</v>
      </c>
      <c r="B16" s="16" t="s">
        <v>17</v>
      </c>
      <c r="C16" s="24">
        <v>1.2</v>
      </c>
      <c r="D16" s="23">
        <v>219</v>
      </c>
      <c r="E16" s="23">
        <f t="shared" si="0"/>
        <v>262.8</v>
      </c>
    </row>
    <row r="17" spans="1:5" x14ac:dyDescent="0.25">
      <c r="A17" s="16" t="s">
        <v>20</v>
      </c>
      <c r="B17" s="16" t="s">
        <v>17</v>
      </c>
      <c r="C17" s="24">
        <v>6</v>
      </c>
      <c r="D17" s="23">
        <v>73.183333333333337</v>
      </c>
      <c r="E17" s="23">
        <f t="shared" si="0"/>
        <v>439.1</v>
      </c>
    </row>
    <row r="18" spans="1:5" x14ac:dyDescent="0.25">
      <c r="A18" s="16" t="s">
        <v>68</v>
      </c>
      <c r="B18" s="16" t="s">
        <v>17</v>
      </c>
      <c r="C18" s="24">
        <v>2</v>
      </c>
      <c r="D18" s="23">
        <v>55.266666666666659</v>
      </c>
      <c r="E18" s="23">
        <f t="shared" si="0"/>
        <v>110.53333333333332</v>
      </c>
    </row>
    <row r="19" spans="1:5" x14ac:dyDescent="0.25">
      <c r="A19" s="16" t="s">
        <v>21</v>
      </c>
      <c r="B19" s="16" t="s">
        <v>17</v>
      </c>
      <c r="C19" s="24">
        <v>1</v>
      </c>
      <c r="D19" s="23">
        <v>144.1</v>
      </c>
      <c r="E19" s="23">
        <f t="shared" si="0"/>
        <v>144.1</v>
      </c>
    </row>
    <row r="20" spans="1:5" x14ac:dyDescent="0.25">
      <c r="A20" s="16" t="s">
        <v>22</v>
      </c>
      <c r="B20" s="16" t="s">
        <v>17</v>
      </c>
      <c r="C20" s="24">
        <v>1</v>
      </c>
      <c r="D20" s="23">
        <v>281</v>
      </c>
      <c r="E20" s="23">
        <f t="shared" si="0"/>
        <v>281</v>
      </c>
    </row>
    <row r="21" spans="1:5" x14ac:dyDescent="0.25">
      <c r="A21" s="16" t="s">
        <v>23</v>
      </c>
      <c r="B21" s="16" t="s">
        <v>17</v>
      </c>
      <c r="C21" s="24">
        <v>0.8</v>
      </c>
      <c r="D21" s="23">
        <v>55.830000000000005</v>
      </c>
      <c r="E21" s="23">
        <f t="shared" si="0"/>
        <v>44.664000000000009</v>
      </c>
    </row>
    <row r="22" spans="1:5" x14ac:dyDescent="0.25">
      <c r="A22" s="16" t="s">
        <v>24</v>
      </c>
      <c r="B22" s="16" t="s">
        <v>17</v>
      </c>
      <c r="C22" s="24">
        <v>2</v>
      </c>
      <c r="D22" s="23">
        <v>93</v>
      </c>
      <c r="E22" s="23">
        <f t="shared" si="0"/>
        <v>186</v>
      </c>
    </row>
    <row r="23" spans="1:5" x14ac:dyDescent="0.25">
      <c r="A23" s="16" t="s">
        <v>25</v>
      </c>
      <c r="B23" s="16" t="s">
        <v>17</v>
      </c>
      <c r="C23" s="24">
        <v>1.4</v>
      </c>
      <c r="D23" s="23">
        <v>173</v>
      </c>
      <c r="E23" s="23">
        <f t="shared" si="0"/>
        <v>242.2</v>
      </c>
    </row>
    <row r="24" spans="1:5" x14ac:dyDescent="0.25">
      <c r="A24" s="16" t="s">
        <v>61</v>
      </c>
      <c r="B24" s="16" t="s">
        <v>17</v>
      </c>
      <c r="C24" s="24">
        <v>1.25</v>
      </c>
      <c r="D24" s="23">
        <v>77</v>
      </c>
      <c r="E24" s="23">
        <f t="shared" si="0"/>
        <v>96.25</v>
      </c>
    </row>
    <row r="25" spans="1:5" x14ac:dyDescent="0.25">
      <c r="A25" s="16" t="s">
        <v>26</v>
      </c>
      <c r="B25" s="16" t="s">
        <v>17</v>
      </c>
      <c r="C25" s="24">
        <v>0.6</v>
      </c>
      <c r="D25" s="23">
        <v>265</v>
      </c>
      <c r="E25" s="23">
        <f t="shared" si="0"/>
        <v>159</v>
      </c>
    </row>
    <row r="26" spans="1:5" x14ac:dyDescent="0.25">
      <c r="A26" s="16" t="s">
        <v>27</v>
      </c>
      <c r="B26" s="16" t="s">
        <v>17</v>
      </c>
      <c r="C26" s="24">
        <v>0.4</v>
      </c>
      <c r="D26" s="23">
        <v>134.5</v>
      </c>
      <c r="E26" s="23">
        <f t="shared" si="0"/>
        <v>53.800000000000004</v>
      </c>
    </row>
    <row r="27" spans="1:5" x14ac:dyDescent="0.25">
      <c r="A27" s="16" t="s">
        <v>32</v>
      </c>
      <c r="B27" s="16" t="s">
        <v>17</v>
      </c>
      <c r="C27" s="24">
        <v>15</v>
      </c>
      <c r="D27" s="23">
        <v>35.325000000000003</v>
      </c>
      <c r="E27" s="23">
        <f t="shared" si="0"/>
        <v>529.875</v>
      </c>
    </row>
    <row r="28" spans="1:5" x14ac:dyDescent="0.25">
      <c r="A28" s="16" t="s">
        <v>33</v>
      </c>
      <c r="B28" s="16" t="s">
        <v>17</v>
      </c>
      <c r="C28" s="24">
        <v>1.8</v>
      </c>
      <c r="D28" s="23">
        <v>32.586666666666666</v>
      </c>
      <c r="E28" s="23">
        <f t="shared" si="0"/>
        <v>58.655999999999999</v>
      </c>
    </row>
    <row r="29" spans="1:5" x14ac:dyDescent="0.25">
      <c r="A29" s="16" t="s">
        <v>34</v>
      </c>
      <c r="B29" s="16" t="s">
        <v>17</v>
      </c>
      <c r="C29" s="24">
        <v>3</v>
      </c>
      <c r="D29" s="23">
        <v>22.48</v>
      </c>
      <c r="E29" s="23">
        <f t="shared" si="0"/>
        <v>67.44</v>
      </c>
    </row>
    <row r="30" spans="1:5" x14ac:dyDescent="0.25">
      <c r="A30" s="16" t="s">
        <v>35</v>
      </c>
      <c r="B30" s="16" t="s">
        <v>17</v>
      </c>
      <c r="C30" s="24">
        <v>1.2</v>
      </c>
      <c r="D30" s="23">
        <v>101</v>
      </c>
      <c r="E30" s="23">
        <f t="shared" si="0"/>
        <v>121.19999999999999</v>
      </c>
    </row>
    <row r="31" spans="1:5" x14ac:dyDescent="0.25">
      <c r="A31" s="16" t="s">
        <v>29</v>
      </c>
      <c r="B31" s="16" t="s">
        <v>17</v>
      </c>
      <c r="C31" s="24">
        <v>4</v>
      </c>
      <c r="D31" s="23">
        <v>25.95</v>
      </c>
      <c r="E31" s="23">
        <f t="shared" si="0"/>
        <v>103.8</v>
      </c>
    </row>
    <row r="32" spans="1:5" x14ac:dyDescent="0.25">
      <c r="A32" s="16" t="s">
        <v>30</v>
      </c>
      <c r="B32" s="16" t="s">
        <v>17</v>
      </c>
      <c r="C32" s="24">
        <v>0.12</v>
      </c>
      <c r="D32" s="23">
        <v>175.95166666666668</v>
      </c>
      <c r="E32" s="23">
        <f t="shared" si="0"/>
        <v>21.1142</v>
      </c>
    </row>
    <row r="33" spans="1:5" x14ac:dyDescent="0.25">
      <c r="A33" s="16" t="s">
        <v>31</v>
      </c>
      <c r="B33" s="16" t="s">
        <v>17</v>
      </c>
      <c r="C33" s="24">
        <v>0.05</v>
      </c>
      <c r="D33" s="23">
        <v>2000</v>
      </c>
      <c r="E33" s="23">
        <f t="shared" si="0"/>
        <v>100</v>
      </c>
    </row>
    <row r="34" spans="1:5" x14ac:dyDescent="0.25">
      <c r="A34" s="16" t="s">
        <v>69</v>
      </c>
      <c r="B34" s="16" t="s">
        <v>17</v>
      </c>
      <c r="C34" s="24">
        <v>0.5</v>
      </c>
      <c r="D34" s="23">
        <v>77</v>
      </c>
      <c r="E34" s="23">
        <f t="shared" si="0"/>
        <v>38.5</v>
      </c>
    </row>
    <row r="35" spans="1:5" x14ac:dyDescent="0.25">
      <c r="A35" s="3" t="s">
        <v>36</v>
      </c>
      <c r="B35" s="3"/>
      <c r="C35" s="4"/>
      <c r="D35" s="4"/>
      <c r="E35" s="4">
        <f>SUM(E11:E34)</f>
        <v>11424.152281666669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140</v>
      </c>
      <c r="E37" s="23">
        <f t="shared" ref="E37:E42" si="1">PRODUCT(C37*D37)</f>
        <v>560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140</v>
      </c>
      <c r="E38" s="23">
        <f t="shared" si="1"/>
        <v>420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140</v>
      </c>
      <c r="E39" s="23">
        <f t="shared" si="1"/>
        <v>280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140</v>
      </c>
      <c r="E40" s="23">
        <f t="shared" si="1"/>
        <v>210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1850</v>
      </c>
      <c r="E41" s="23">
        <f t="shared" si="1"/>
        <v>1850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3320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140</v>
      </c>
      <c r="E45" s="23">
        <f>PRODUCT(C45*D45)</f>
        <v>5600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38</v>
      </c>
      <c r="E46" s="23">
        <f>PRODUCT(C46*D46)</f>
        <v>2090</v>
      </c>
    </row>
    <row r="47" spans="1:5" x14ac:dyDescent="0.25">
      <c r="A47" s="3" t="s">
        <v>51</v>
      </c>
      <c r="B47" s="3"/>
      <c r="C47" s="4"/>
      <c r="D47" s="4"/>
      <c r="E47" s="4">
        <f>SUM(E45:E46)</f>
        <v>7690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22434.152281666669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60" t="s">
        <v>53</v>
      </c>
      <c r="B51" s="261"/>
      <c r="C51" s="27"/>
      <c r="D51" s="27"/>
      <c r="E51" s="27"/>
    </row>
    <row r="52" spans="1:5" x14ac:dyDescent="0.25">
      <c r="A52" s="1" t="s">
        <v>8</v>
      </c>
      <c r="B52" s="28">
        <f>E35</f>
        <v>11424.152281666669</v>
      </c>
      <c r="C52" s="27"/>
      <c r="D52" s="27"/>
      <c r="E52" s="27"/>
    </row>
    <row r="53" spans="1:5" x14ac:dyDescent="0.25">
      <c r="A53" s="5" t="s">
        <v>37</v>
      </c>
      <c r="B53" s="28">
        <f>E43</f>
        <v>3320</v>
      </c>
      <c r="C53" s="27"/>
      <c r="D53" s="27"/>
      <c r="E53" s="27"/>
    </row>
    <row r="54" spans="1:5" x14ac:dyDescent="0.25">
      <c r="A54" s="5" t="s">
        <v>46</v>
      </c>
      <c r="B54" s="28">
        <f>E47</f>
        <v>7690</v>
      </c>
      <c r="C54" s="27"/>
      <c r="D54" s="27"/>
      <c r="E54" s="27"/>
    </row>
    <row r="55" spans="1:5" x14ac:dyDescent="0.25">
      <c r="A55" s="129" t="s">
        <v>52</v>
      </c>
      <c r="B55" s="170">
        <f>E48</f>
        <v>22434.152281666669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62" t="s">
        <v>567</v>
      </c>
      <c r="B58" s="262"/>
      <c r="C58" s="280"/>
      <c r="D58" s="280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8" t="s">
        <v>55</v>
      </c>
      <c r="B60" s="278"/>
      <c r="C60" s="278"/>
      <c r="D60" s="278"/>
      <c r="E60" s="27"/>
    </row>
    <row r="61" spans="1:5" ht="15.75" x14ac:dyDescent="0.25">
      <c r="A61" s="278" t="s">
        <v>56</v>
      </c>
      <c r="B61" s="278"/>
      <c r="C61" s="278"/>
      <c r="D61" s="278"/>
      <c r="E61" s="27"/>
    </row>
    <row r="62" spans="1:5" ht="15.75" x14ac:dyDescent="0.25">
      <c r="A62" s="278" t="s">
        <v>57</v>
      </c>
      <c r="B62" s="278"/>
      <c r="C62" s="278"/>
      <c r="D62" s="278"/>
      <c r="E62" s="27"/>
    </row>
    <row r="63" spans="1:5" ht="15.75" x14ac:dyDescent="0.25">
      <c r="A63" s="278" t="s">
        <v>58</v>
      </c>
      <c r="B63" s="278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C62:D62"/>
    <mergeCell ref="C60:D60"/>
    <mergeCell ref="A61:B61"/>
    <mergeCell ref="C61:D61"/>
    <mergeCell ref="A58:B58"/>
    <mergeCell ref="C58:D58"/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workbookViewId="0">
      <selection sqref="A1:E63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2"/>
      <c r="B1" s="243" t="s">
        <v>0</v>
      </c>
      <c r="C1" s="243"/>
      <c r="D1" s="243"/>
      <c r="E1" s="243"/>
    </row>
    <row r="2" spans="1:5" ht="30.75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449</v>
      </c>
      <c r="B3" s="276"/>
      <c r="C3" s="251" t="s">
        <v>2</v>
      </c>
      <c r="D3" s="252"/>
      <c r="E3" s="253"/>
    </row>
    <row r="4" spans="1:5" ht="15.75" x14ac:dyDescent="0.25">
      <c r="A4" s="277" t="s">
        <v>502</v>
      </c>
      <c r="B4" s="277"/>
      <c r="C4" s="251" t="s">
        <v>244</v>
      </c>
      <c r="D4" s="252"/>
      <c r="E4" s="253"/>
    </row>
    <row r="5" spans="1:5" ht="15.75" x14ac:dyDescent="0.25">
      <c r="A5" s="250" t="s">
        <v>565</v>
      </c>
      <c r="B5" s="250"/>
      <c r="C5" s="251" t="s">
        <v>5</v>
      </c>
      <c r="D5" s="252"/>
      <c r="E5" s="253"/>
    </row>
    <row r="6" spans="1:5" ht="15.75" x14ac:dyDescent="0.25">
      <c r="A6" s="274" t="s">
        <v>572</v>
      </c>
      <c r="B6" s="281"/>
      <c r="C6" s="251" t="s">
        <v>245</v>
      </c>
      <c r="D6" s="252"/>
      <c r="E6" s="253"/>
    </row>
    <row r="7" spans="1:5" x14ac:dyDescent="0.25">
      <c r="A7" s="256" t="s">
        <v>573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246</v>
      </c>
      <c r="B11" s="16" t="s">
        <v>14</v>
      </c>
      <c r="C11" s="24">
        <v>0.5</v>
      </c>
      <c r="D11" s="23">
        <v>2115</v>
      </c>
      <c r="E11" s="23">
        <f t="shared" ref="E11:E33" si="0">PRODUCT(C11*D11)</f>
        <v>1057.5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v>379</v>
      </c>
      <c r="E12" s="23">
        <f t="shared" si="0"/>
        <v>454.8</v>
      </c>
    </row>
    <row r="13" spans="1:5" x14ac:dyDescent="0.25">
      <c r="A13" s="16" t="s">
        <v>247</v>
      </c>
      <c r="B13" s="16" t="s">
        <v>60</v>
      </c>
      <c r="C13" s="24">
        <v>0.8</v>
      </c>
      <c r="D13" s="23">
        <v>2217.105</v>
      </c>
      <c r="E13" s="23">
        <f t="shared" si="0"/>
        <v>1773.6840000000002</v>
      </c>
    </row>
    <row r="14" spans="1:5" x14ac:dyDescent="0.25">
      <c r="A14" s="16" t="s">
        <v>248</v>
      </c>
      <c r="B14" s="16" t="s">
        <v>60</v>
      </c>
      <c r="C14" s="24">
        <v>0.5</v>
      </c>
      <c r="D14" s="23">
        <v>2747.2550000000001</v>
      </c>
      <c r="E14" s="23">
        <f t="shared" si="0"/>
        <v>1373.6275000000001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v>407</v>
      </c>
      <c r="E15" s="23">
        <f t="shared" si="0"/>
        <v>2035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v>73.674999999999997</v>
      </c>
      <c r="E16" s="23">
        <f t="shared" si="0"/>
        <v>73.674999999999997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v>72.666666666666671</v>
      </c>
      <c r="E17" s="23">
        <f>PRODUCT(C17*D17)</f>
        <v>145.33333333333334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v>219</v>
      </c>
      <c r="E18" s="23">
        <f t="shared" si="0"/>
        <v>262.8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v>55</v>
      </c>
      <c r="E19" s="23">
        <f t="shared" si="0"/>
        <v>110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v>93</v>
      </c>
      <c r="E20" s="23">
        <f t="shared" si="0"/>
        <v>279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v>144.1</v>
      </c>
      <c r="E21" s="23">
        <f t="shared" si="0"/>
        <v>144.1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v>55.830000000000005</v>
      </c>
      <c r="E22" s="23">
        <f t="shared" si="0"/>
        <v>83.745000000000005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v>106</v>
      </c>
      <c r="E23" s="23">
        <f t="shared" si="0"/>
        <v>53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v>77</v>
      </c>
      <c r="E24" s="23">
        <f t="shared" si="0"/>
        <v>138.6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v>134.5</v>
      </c>
      <c r="E25" s="23">
        <f t="shared" si="0"/>
        <v>53.800000000000004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v>24.929999999999996</v>
      </c>
      <c r="E26" s="23">
        <f t="shared" si="0"/>
        <v>448.73999999999995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v>32.586666666666666</v>
      </c>
      <c r="E27" s="23">
        <f t="shared" si="0"/>
        <v>195.51999999999998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v>22.48</v>
      </c>
      <c r="E28" s="23">
        <f t="shared" si="0"/>
        <v>269.76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v>105.5</v>
      </c>
      <c r="E29" s="23">
        <f t="shared" si="0"/>
        <v>158.25</v>
      </c>
    </row>
    <row r="30" spans="1:5" x14ac:dyDescent="0.25">
      <c r="A30" s="16" t="s">
        <v>249</v>
      </c>
      <c r="B30" s="16" t="s">
        <v>17</v>
      </c>
      <c r="C30" s="24">
        <v>4</v>
      </c>
      <c r="D30" s="23">
        <v>67</v>
      </c>
      <c r="E30" s="23">
        <f t="shared" si="0"/>
        <v>268</v>
      </c>
    </row>
    <row r="31" spans="1:5" x14ac:dyDescent="0.25">
      <c r="A31" s="16" t="s">
        <v>250</v>
      </c>
      <c r="B31" s="16" t="s">
        <v>17</v>
      </c>
      <c r="C31" s="24">
        <v>40</v>
      </c>
      <c r="D31" s="23">
        <v>2.8</v>
      </c>
      <c r="E31" s="23">
        <f t="shared" si="0"/>
        <v>112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v>35.563333333333333</v>
      </c>
      <c r="E32" s="23">
        <f t="shared" si="0"/>
        <v>35.563333333333333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v>77</v>
      </c>
      <c r="E33" s="23">
        <f t="shared" si="0"/>
        <v>308</v>
      </c>
    </row>
    <row r="34" spans="1:5" x14ac:dyDescent="0.25">
      <c r="A34" s="3" t="s">
        <v>36</v>
      </c>
      <c r="B34" s="3"/>
      <c r="C34" s="4"/>
      <c r="D34" s="4"/>
      <c r="E34" s="4">
        <f>SUM(E11:E33)</f>
        <v>9834.4981666666699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251</v>
      </c>
      <c r="C36" s="24">
        <v>5</v>
      </c>
      <c r="D36" s="23">
        <v>140</v>
      </c>
      <c r="E36" s="23">
        <f t="shared" ref="E36:E41" si="1">PRODUCT(C36*D36)</f>
        <v>700</v>
      </c>
    </row>
    <row r="37" spans="1:5" x14ac:dyDescent="0.25">
      <c r="A37" s="16" t="s">
        <v>40</v>
      </c>
      <c r="B37" s="16" t="s">
        <v>251</v>
      </c>
      <c r="C37" s="24">
        <v>5</v>
      </c>
      <c r="D37" s="23">
        <v>140</v>
      </c>
      <c r="E37" s="23">
        <f>PRODUCT(C37*D37)</f>
        <v>700</v>
      </c>
    </row>
    <row r="38" spans="1:5" x14ac:dyDescent="0.25">
      <c r="A38" s="16" t="s">
        <v>41</v>
      </c>
      <c r="B38" s="16" t="s">
        <v>251</v>
      </c>
      <c r="C38" s="24">
        <v>3</v>
      </c>
      <c r="D38" s="23">
        <v>140</v>
      </c>
      <c r="E38" s="23">
        <f t="shared" si="1"/>
        <v>420</v>
      </c>
    </row>
    <row r="39" spans="1:5" x14ac:dyDescent="0.25">
      <c r="A39" s="16" t="s">
        <v>252</v>
      </c>
      <c r="B39" s="16" t="s">
        <v>251</v>
      </c>
      <c r="C39" s="24">
        <v>4</v>
      </c>
      <c r="D39" s="23">
        <v>140</v>
      </c>
      <c r="E39" s="23">
        <f t="shared" si="1"/>
        <v>560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1550</v>
      </c>
      <c r="E40" s="23">
        <f t="shared" si="1"/>
        <v>1550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3930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253</v>
      </c>
      <c r="C44" s="24">
        <v>0.32</v>
      </c>
      <c r="D44" s="23">
        <v>16000</v>
      </c>
      <c r="E44" s="23">
        <f>PRODUCT(C44*D44)</f>
        <v>5120</v>
      </c>
    </row>
    <row r="45" spans="1:5" x14ac:dyDescent="0.25">
      <c r="A45" s="16" t="s">
        <v>254</v>
      </c>
      <c r="B45" s="16" t="s">
        <v>48</v>
      </c>
      <c r="C45" s="24">
        <v>3</v>
      </c>
      <c r="D45" s="23">
        <v>130</v>
      </c>
      <c r="E45" s="23">
        <f>PRODUCT(C45*D45)</f>
        <v>390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5510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19274.498166666672</v>
      </c>
    </row>
    <row r="50" spans="1:4" x14ac:dyDescent="0.25">
      <c r="A50" s="260" t="s">
        <v>53</v>
      </c>
      <c r="B50" s="261"/>
    </row>
    <row r="51" spans="1:4" x14ac:dyDescent="0.25">
      <c r="A51" s="15" t="s">
        <v>8</v>
      </c>
      <c r="B51" s="25">
        <f>E34</f>
        <v>9834.4981666666699</v>
      </c>
    </row>
    <row r="52" spans="1:4" x14ac:dyDescent="0.25">
      <c r="A52" s="22" t="s">
        <v>37</v>
      </c>
      <c r="B52" s="25">
        <f>E42</f>
        <v>3930</v>
      </c>
    </row>
    <row r="53" spans="1:4" x14ac:dyDescent="0.25">
      <c r="A53" s="22" t="s">
        <v>46</v>
      </c>
      <c r="B53" s="25">
        <f>E46</f>
        <v>5510</v>
      </c>
    </row>
    <row r="54" spans="1:4" x14ac:dyDescent="0.25">
      <c r="A54" s="14" t="s">
        <v>52</v>
      </c>
      <c r="B54" s="26">
        <f>E47</f>
        <v>19274.498166666672</v>
      </c>
    </row>
    <row r="57" spans="1:4" x14ac:dyDescent="0.25">
      <c r="A57" s="262" t="s">
        <v>567</v>
      </c>
      <c r="B57" s="262"/>
      <c r="C57" s="262"/>
      <c r="D57" s="262"/>
    </row>
    <row r="58" spans="1:4" x14ac:dyDescent="0.25">
      <c r="A58" t="s">
        <v>54</v>
      </c>
    </row>
    <row r="59" spans="1:4" ht="15.75" x14ac:dyDescent="0.25">
      <c r="A59" s="240" t="s">
        <v>55</v>
      </c>
      <c r="B59" s="240"/>
      <c r="C59" s="240"/>
      <c r="D59" s="240"/>
    </row>
    <row r="60" spans="1:4" ht="15.75" x14ac:dyDescent="0.25">
      <c r="A60" s="240" t="s">
        <v>56</v>
      </c>
      <c r="B60" s="240"/>
      <c r="C60" s="240"/>
      <c r="D60" s="240"/>
    </row>
    <row r="61" spans="1:4" ht="15.75" x14ac:dyDescent="0.25">
      <c r="A61" s="240" t="s">
        <v>57</v>
      </c>
      <c r="B61" s="240"/>
      <c r="C61" s="240"/>
      <c r="D61" s="240"/>
    </row>
    <row r="62" spans="1:4" ht="15.75" x14ac:dyDescent="0.25">
      <c r="A62" s="240" t="s">
        <v>58</v>
      </c>
      <c r="B62" s="240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workbookViewId="0">
      <selection sqref="A1:E63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2"/>
      <c r="B1" s="243" t="s">
        <v>0</v>
      </c>
      <c r="C1" s="243"/>
      <c r="D1" s="243"/>
      <c r="E1" s="243"/>
    </row>
    <row r="2" spans="1:5" ht="33" customHeight="1" x14ac:dyDescent="0.25">
      <c r="A2" s="242"/>
      <c r="B2" s="243"/>
      <c r="C2" s="243"/>
      <c r="D2" s="243"/>
      <c r="E2" s="243"/>
    </row>
    <row r="3" spans="1:5" ht="15.75" x14ac:dyDescent="0.25">
      <c r="A3" s="276" t="s">
        <v>449</v>
      </c>
      <c r="B3" s="276"/>
      <c r="C3" s="251" t="s">
        <v>2</v>
      </c>
      <c r="D3" s="252"/>
      <c r="E3" s="253"/>
    </row>
    <row r="4" spans="1:5" ht="15.75" x14ac:dyDescent="0.25">
      <c r="A4" s="277" t="s">
        <v>66</v>
      </c>
      <c r="B4" s="277"/>
      <c r="C4" s="251" t="s">
        <v>503</v>
      </c>
      <c r="D4" s="252"/>
      <c r="E4" s="253"/>
    </row>
    <row r="5" spans="1:5" ht="15.75" x14ac:dyDescent="0.25">
      <c r="A5" s="250" t="s">
        <v>565</v>
      </c>
      <c r="B5" s="250"/>
      <c r="C5" s="251" t="s">
        <v>5</v>
      </c>
      <c r="D5" s="252"/>
      <c r="E5" s="253"/>
    </row>
    <row r="6" spans="1:5" ht="15.75" x14ac:dyDescent="0.25">
      <c r="A6" s="274" t="s">
        <v>572</v>
      </c>
      <c r="B6" s="281"/>
      <c r="C6" s="251" t="s">
        <v>245</v>
      </c>
      <c r="D6" s="252"/>
      <c r="E6" s="253"/>
    </row>
    <row r="7" spans="1:5" x14ac:dyDescent="0.25">
      <c r="A7" s="256" t="s">
        <v>573</v>
      </c>
      <c r="B7" s="257"/>
      <c r="C7" s="257"/>
      <c r="D7" s="257"/>
      <c r="E7" s="258"/>
    </row>
    <row r="8" spans="1:5" x14ac:dyDescent="0.25">
      <c r="A8" s="241" t="s">
        <v>6</v>
      </c>
      <c r="B8" s="241"/>
      <c r="C8" s="241"/>
      <c r="D8" s="241"/>
      <c r="E8" s="241"/>
    </row>
    <row r="9" spans="1:5" x14ac:dyDescent="0.25">
      <c r="A9" s="259" t="s">
        <v>7</v>
      </c>
      <c r="B9" s="259"/>
      <c r="C9" s="259"/>
      <c r="D9" s="259"/>
      <c r="E9" s="259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246</v>
      </c>
      <c r="B11" s="16" t="s">
        <v>14</v>
      </c>
      <c r="C11" s="24">
        <v>0.6</v>
      </c>
      <c r="D11" s="23">
        <v>2115</v>
      </c>
      <c r="E11" s="23">
        <f t="shared" ref="E11:E33" si="0">PRODUCT(C11*D11)</f>
        <v>1269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v>379</v>
      </c>
      <c r="E12" s="23">
        <f t="shared" si="0"/>
        <v>568.5</v>
      </c>
    </row>
    <row r="13" spans="1:5" x14ac:dyDescent="0.25">
      <c r="A13" s="16" t="s">
        <v>247</v>
      </c>
      <c r="B13" s="16" t="s">
        <v>60</v>
      </c>
      <c r="C13" s="24">
        <v>1</v>
      </c>
      <c r="D13" s="23">
        <v>2217.105</v>
      </c>
      <c r="E13" s="23">
        <f t="shared" si="0"/>
        <v>2217.105</v>
      </c>
    </row>
    <row r="14" spans="1:5" x14ac:dyDescent="0.25">
      <c r="A14" s="16" t="s">
        <v>248</v>
      </c>
      <c r="B14" s="16" t="s">
        <v>60</v>
      </c>
      <c r="C14" s="24">
        <v>0.57999999999999996</v>
      </c>
      <c r="D14" s="23">
        <v>2747.2550000000001</v>
      </c>
      <c r="E14" s="23">
        <f t="shared" si="0"/>
        <v>1593.4078999999999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v>407</v>
      </c>
      <c r="E15" s="23">
        <f>PRODUCT(C15*D15)</f>
        <v>3256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v>73.674999999999997</v>
      </c>
      <c r="E16" s="23">
        <f t="shared" si="0"/>
        <v>73.674999999999997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v>72.666666666666671</v>
      </c>
      <c r="E17" s="23">
        <f t="shared" si="0"/>
        <v>145.33333333333334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v>219</v>
      </c>
      <c r="E18" s="23">
        <f t="shared" si="0"/>
        <v>262.8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v>55</v>
      </c>
      <c r="E19" s="23">
        <f t="shared" si="0"/>
        <v>110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v>93</v>
      </c>
      <c r="E20" s="23">
        <f t="shared" si="0"/>
        <v>279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v>144.1</v>
      </c>
      <c r="E21" s="23">
        <f t="shared" si="0"/>
        <v>144.1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v>55.830000000000005</v>
      </c>
      <c r="E22" s="23">
        <f t="shared" si="0"/>
        <v>83.745000000000005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v>106</v>
      </c>
      <c r="E23" s="23">
        <f t="shared" si="0"/>
        <v>53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v>77</v>
      </c>
      <c r="E24" s="23">
        <f t="shared" si="0"/>
        <v>138.6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v>134.5</v>
      </c>
      <c r="E25" s="23">
        <f t="shared" si="0"/>
        <v>53.800000000000004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v>24.929999999999996</v>
      </c>
      <c r="E26" s="23">
        <f t="shared" si="0"/>
        <v>448.73999999999995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v>32.586666666666666</v>
      </c>
      <c r="E27" s="23">
        <f t="shared" si="0"/>
        <v>195.51999999999998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v>22.48</v>
      </c>
      <c r="E28" s="23">
        <f t="shared" si="0"/>
        <v>269.76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v>105.5</v>
      </c>
      <c r="E29" s="23">
        <f t="shared" si="0"/>
        <v>158.25</v>
      </c>
    </row>
    <row r="30" spans="1:5" x14ac:dyDescent="0.25">
      <c r="A30" s="16" t="s">
        <v>249</v>
      </c>
      <c r="B30" s="16" t="s">
        <v>17</v>
      </c>
      <c r="C30" s="24">
        <v>4</v>
      </c>
      <c r="D30" s="23">
        <v>67</v>
      </c>
      <c r="E30" s="23">
        <f t="shared" si="0"/>
        <v>268</v>
      </c>
    </row>
    <row r="31" spans="1:5" x14ac:dyDescent="0.25">
      <c r="A31" s="16" t="s">
        <v>250</v>
      </c>
      <c r="B31" s="16" t="s">
        <v>17</v>
      </c>
      <c r="C31" s="24">
        <v>40</v>
      </c>
      <c r="D31" s="23">
        <v>2.8</v>
      </c>
      <c r="E31" s="23">
        <f t="shared" si="0"/>
        <v>112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v>35.563333333333333</v>
      </c>
      <c r="E32" s="23">
        <f t="shared" si="0"/>
        <v>35.563333333333333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v>77</v>
      </c>
      <c r="E33" s="23">
        <f t="shared" si="0"/>
        <v>308</v>
      </c>
    </row>
    <row r="34" spans="1:5" x14ac:dyDescent="0.25">
      <c r="A34" s="3" t="s">
        <v>36</v>
      </c>
      <c r="B34" s="3"/>
      <c r="C34" s="4"/>
      <c r="D34" s="4"/>
      <c r="E34" s="4">
        <f>SUM(E11:E33)</f>
        <v>12043.899566666667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251</v>
      </c>
      <c r="C36" s="24">
        <v>5</v>
      </c>
      <c r="D36" s="23">
        <v>140</v>
      </c>
      <c r="E36" s="23">
        <f t="shared" ref="E36:E41" si="1">PRODUCT(C36*D36)</f>
        <v>700</v>
      </c>
    </row>
    <row r="37" spans="1:5" x14ac:dyDescent="0.25">
      <c r="A37" s="16" t="s">
        <v>40</v>
      </c>
      <c r="B37" s="16" t="s">
        <v>251</v>
      </c>
      <c r="C37" s="24">
        <v>5</v>
      </c>
      <c r="D37" s="23">
        <v>140</v>
      </c>
      <c r="E37" s="23">
        <f>PRODUCT(C37*D37)</f>
        <v>700</v>
      </c>
    </row>
    <row r="38" spans="1:5" x14ac:dyDescent="0.25">
      <c r="A38" s="16" t="s">
        <v>41</v>
      </c>
      <c r="B38" s="16" t="s">
        <v>251</v>
      </c>
      <c r="C38" s="24">
        <v>3</v>
      </c>
      <c r="D38" s="23">
        <v>140</v>
      </c>
      <c r="E38" s="23">
        <f t="shared" si="1"/>
        <v>420</v>
      </c>
    </row>
    <row r="39" spans="1:5" x14ac:dyDescent="0.25">
      <c r="A39" s="16" t="s">
        <v>252</v>
      </c>
      <c r="B39" s="16" t="s">
        <v>251</v>
      </c>
      <c r="C39" s="24">
        <v>4</v>
      </c>
      <c r="D39" s="23">
        <v>140</v>
      </c>
      <c r="E39" s="23">
        <f t="shared" si="1"/>
        <v>560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1650</v>
      </c>
      <c r="E40" s="23">
        <f t="shared" si="1"/>
        <v>1650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1250</v>
      </c>
      <c r="E41" s="23">
        <f t="shared" si="1"/>
        <v>1250</v>
      </c>
    </row>
    <row r="42" spans="1:5" x14ac:dyDescent="0.25">
      <c r="A42" s="3" t="s">
        <v>45</v>
      </c>
      <c r="B42" s="3"/>
      <c r="C42" s="4"/>
      <c r="D42" s="4"/>
      <c r="E42" s="4">
        <f>SUM(E36:E41)</f>
        <v>5280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253</v>
      </c>
      <c r="C44" s="24">
        <v>0.32</v>
      </c>
      <c r="D44" s="23">
        <v>19000</v>
      </c>
      <c r="E44" s="23">
        <f>PRODUCT(C44*D44)</f>
        <v>6080</v>
      </c>
    </row>
    <row r="45" spans="1:5" x14ac:dyDescent="0.25">
      <c r="A45" s="16" t="s">
        <v>254</v>
      </c>
      <c r="B45" s="16" t="s">
        <v>48</v>
      </c>
      <c r="C45" s="24">
        <v>3</v>
      </c>
      <c r="D45" s="23">
        <v>130</v>
      </c>
      <c r="E45" s="23">
        <f>PRODUCT(C45*D45)</f>
        <v>390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6470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23793.899566666667</v>
      </c>
    </row>
    <row r="50" spans="1:4" x14ac:dyDescent="0.25">
      <c r="A50" s="260" t="s">
        <v>53</v>
      </c>
      <c r="B50" s="261"/>
    </row>
    <row r="51" spans="1:4" x14ac:dyDescent="0.25">
      <c r="A51" s="15" t="s">
        <v>8</v>
      </c>
      <c r="B51" s="25">
        <f>E34</f>
        <v>12043.899566666667</v>
      </c>
    </row>
    <row r="52" spans="1:4" x14ac:dyDescent="0.25">
      <c r="A52" s="22" t="s">
        <v>37</v>
      </c>
      <c r="B52" s="25">
        <f>E42</f>
        <v>5280</v>
      </c>
    </row>
    <row r="53" spans="1:4" x14ac:dyDescent="0.25">
      <c r="A53" s="22" t="s">
        <v>46</v>
      </c>
      <c r="B53" s="25">
        <f>E46</f>
        <v>6470</v>
      </c>
    </row>
    <row r="54" spans="1:4" x14ac:dyDescent="0.25">
      <c r="A54" s="14" t="s">
        <v>52</v>
      </c>
      <c r="B54" s="26">
        <f>E47</f>
        <v>23793.899566666667</v>
      </c>
    </row>
    <row r="57" spans="1:4" x14ac:dyDescent="0.25">
      <c r="A57" s="262" t="s">
        <v>567</v>
      </c>
      <c r="B57" s="262"/>
      <c r="C57" s="262"/>
      <c r="D57" s="262"/>
    </row>
    <row r="58" spans="1:4" x14ac:dyDescent="0.25">
      <c r="A58" t="s">
        <v>54</v>
      </c>
    </row>
    <row r="59" spans="1:4" ht="15.75" x14ac:dyDescent="0.25">
      <c r="A59" s="240" t="s">
        <v>55</v>
      </c>
      <c r="B59" s="240"/>
      <c r="C59" s="240"/>
      <c r="D59" s="240"/>
    </row>
    <row r="60" spans="1:4" ht="15.75" x14ac:dyDescent="0.25">
      <c r="A60" s="240" t="s">
        <v>56</v>
      </c>
      <c r="B60" s="240"/>
      <c r="C60" s="240"/>
      <c r="D60" s="240"/>
    </row>
    <row r="61" spans="1:4" ht="15.75" x14ac:dyDescent="0.25">
      <c r="A61" s="240" t="s">
        <v>57</v>
      </c>
      <c r="B61" s="240"/>
      <c r="C61" s="240"/>
      <c r="D61" s="240"/>
    </row>
    <row r="62" spans="1:4" ht="15.75" x14ac:dyDescent="0.25">
      <c r="A62" s="240" t="s">
        <v>58</v>
      </c>
      <c r="B62" s="240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42</vt:i4>
      </vt:variant>
    </vt:vector>
  </HeadingPairs>
  <TitlesOfParts>
    <vt:vector size="42" baseType="lpstr">
      <vt:lpstr>RESUMO 03-2026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Maracujá</vt:lpstr>
      <vt:lpstr>Alho Semente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Alface</vt:lpstr>
      <vt:lpstr>Sorgo </vt:lpstr>
      <vt:lpstr>Sorgo Silagem</vt:lpstr>
      <vt:lpstr>Batata</vt:lpstr>
      <vt:lpstr>Cana de Açúcar</vt:lpstr>
      <vt:lpstr>Banana</vt:lpstr>
      <vt:lpstr>Abóbora Cabutiá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3267 - Marcel Kendy Rabelo Matsumoto</cp:lastModifiedBy>
  <cp:lastPrinted>2025-11-30T17:43:12Z</cp:lastPrinted>
  <dcterms:created xsi:type="dcterms:W3CDTF">2021-12-06T19:27:12Z</dcterms:created>
  <dcterms:modified xsi:type="dcterms:W3CDTF">2026-07-09T12:50:06Z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4b72c9-df86-4ad9-b13e-6f826ef494bf_Enabled">
    <vt:lpwstr>true</vt:lpwstr>
  </property>
  <property fmtid="{D5CDD505-2E9C-101B-9397-08002B2CF9AE}" pid="3" name="MSIP_Label_444b72c9-df86-4ad9-b13e-6f826ef494bf_SetDate">
    <vt:lpwstr>2026-03-09T19:14:20Z</vt:lpwstr>
  </property>
  <property fmtid="{D5CDD505-2E9C-101B-9397-08002B2CF9AE}" pid="4" name="MSIP_Label_444b72c9-df86-4ad9-b13e-6f826ef494bf_Method">
    <vt:lpwstr>Privileged</vt:lpwstr>
  </property>
  <property fmtid="{D5CDD505-2E9C-101B-9397-08002B2CF9AE}" pid="5" name="MSIP_Label_444b72c9-df86-4ad9-b13e-6f826ef494bf_Name">
    <vt:lpwstr>PÚBLICA</vt:lpwstr>
  </property>
  <property fmtid="{D5CDD505-2E9C-101B-9397-08002B2CF9AE}" pid="6" name="MSIP_Label_444b72c9-df86-4ad9-b13e-6f826ef494bf_SiteId">
    <vt:lpwstr>28b886f2-1894-4dda-9cf2-066ad2e94c2c</vt:lpwstr>
  </property>
  <property fmtid="{D5CDD505-2E9C-101B-9397-08002B2CF9AE}" pid="7" name="MSIP_Label_444b72c9-df86-4ad9-b13e-6f826ef494bf_ActionId">
    <vt:lpwstr>d76884a7-26cf-4bd4-b839-5e26b382b679</vt:lpwstr>
  </property>
  <property fmtid="{D5CDD505-2E9C-101B-9397-08002B2CF9AE}" pid="8" name="MSIP_Label_444b72c9-df86-4ad9-b13e-6f826ef494bf_ContentBits">
    <vt:lpwstr>0</vt:lpwstr>
  </property>
  <property fmtid="{D5CDD505-2E9C-101B-9397-08002B2CF9AE}" pid="9" name="MSIP_Label_444b72c9-df86-4ad9-b13e-6f826ef494bf_Tag">
    <vt:lpwstr>10, 0, 1, 1</vt:lpwstr>
  </property>
</Properties>
</file>