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k3267_00\Downloads\"/>
    </mc:Choice>
  </mc:AlternateContent>
  <xr:revisionPtr revIDLastSave="0" documentId="13_ncr:101_{496E9861-530D-4B48-B29E-1621C830BBA5}" xr6:coauthVersionLast="47" xr6:coauthVersionMax="47" xr10:uidLastSave="{00000000-0000-0000-0000-000000000000}"/>
  <bookViews>
    <workbookView xWindow="30540" yWindow="2175" windowWidth="21600" windowHeight="11295" firstSheet="7" activeTab="11" xr2:uid="{DBDFA155-49EB-4E9E-B5F3-74D68EBC6231}"/>
  </bookViews>
  <sheets>
    <sheet name="RESUMO 08-2025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Maracujá" sheetId="62" r:id="rId10"/>
    <sheet name="Alho Semente" sheetId="61" r:id="rId11"/>
    <sheet name="Alho" sheetId="4" r:id="rId12"/>
    <sheet name="Cenoura Inverno" sheetId="5" r:id="rId13"/>
    <sheet name="Cenoura Verão" sheetId="6" r:id="rId14"/>
    <sheet name="Milho-Baixa" sheetId="7" r:id="rId15"/>
    <sheet name="Milho-Média" sheetId="23" r:id="rId16"/>
    <sheet name="Milho-Alta" sheetId="8" r:id="rId17"/>
    <sheet name="Milho Silagem" sheetId="50" r:id="rId18"/>
    <sheet name="Trigo" sheetId="12" r:id="rId19"/>
    <sheet name="Soja" sheetId="9" r:id="rId20"/>
    <sheet name="Cebola" sheetId="10" r:id="rId21"/>
    <sheet name="Feijão" sheetId="11" r:id="rId22"/>
    <sheet name="Beterraba" sheetId="13" r:id="rId23"/>
    <sheet name="Repolho" sheetId="14" r:id="rId24"/>
    <sheet name="Alface" sheetId="63" r:id="rId25"/>
    <sheet name="Sorgo " sheetId="24" r:id="rId26"/>
    <sheet name="Sorgo Silagem" sheetId="48" r:id="rId27"/>
    <sheet name="Batata" sheetId="15" r:id="rId28"/>
    <sheet name="Cana de Açúcar" sheetId="52" r:id="rId29"/>
    <sheet name="Banana" sheetId="54" r:id="rId30"/>
    <sheet name="Abóbora Cabutiá" sheetId="53" r:id="rId31"/>
    <sheet name="Cria Extensivo" sheetId="38" r:id="rId32"/>
    <sheet name="Cria Semi Intensivo" sheetId="39" r:id="rId33"/>
    <sheet name="Recria Extensivo" sheetId="41" r:id="rId34"/>
    <sheet name="Recria Semi Intensivo" sheetId="42" r:id="rId35"/>
    <sheet name="Recria Intensivo" sheetId="43" r:id="rId36"/>
    <sheet name="Engorda Intensivo" sheetId="44" r:id="rId37"/>
    <sheet name="Engorda Semi Intensivo" sheetId="45" r:id="rId38"/>
    <sheet name="Engorda Extensivo" sheetId="46" r:id="rId39"/>
    <sheet name="Leite Extensivo" sheetId="60" r:id="rId40"/>
    <sheet name="Leite - Semi-intensivo " sheetId="36" r:id="rId41"/>
    <sheet name="Leite - Intensivo" sheetId="37" r:id="rId42"/>
  </sheets>
  <definedNames>
    <definedName name="_xlnm._FilterDatabase" localSheetId="0" hidden="1">'RESUMO 08-2025'!$B$3:$E$30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7" l="1"/>
  <c r="A33" i="37"/>
  <c r="A32" i="37"/>
  <c r="E26" i="37"/>
  <c r="E27" i="37" s="1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19" i="46"/>
  <c r="E20" i="46" s="1"/>
  <c r="B26" i="46" s="1"/>
  <c r="E18" i="46"/>
  <c r="E15" i="46"/>
  <c r="E14" i="46"/>
  <c r="E13" i="46"/>
  <c r="E12" i="46"/>
  <c r="E11" i="46"/>
  <c r="E16" i="46" s="1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41" i="52"/>
  <c r="E42" i="52" s="1"/>
  <c r="B49" i="52" s="1"/>
  <c r="E38" i="52"/>
  <c r="E37" i="52"/>
  <c r="E36" i="52"/>
  <c r="E35" i="52"/>
  <c r="E34" i="52"/>
  <c r="E33" i="52"/>
  <c r="E32" i="52"/>
  <c r="E31" i="52"/>
  <c r="E39" i="52" s="1"/>
  <c r="B48" i="52" s="1"/>
  <c r="E30" i="52"/>
  <c r="E29" i="52"/>
  <c r="E26" i="52"/>
  <c r="E25" i="52"/>
  <c r="E24" i="52"/>
  <c r="E23" i="52"/>
  <c r="E20" i="52"/>
  <c r="E19" i="52"/>
  <c r="E17" i="52"/>
  <c r="E16" i="52"/>
  <c r="E15" i="52"/>
  <c r="E14" i="52"/>
  <c r="E13" i="52"/>
  <c r="E12" i="52"/>
  <c r="E11" i="52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E21" i="15"/>
  <c r="E20" i="15"/>
  <c r="E17" i="15"/>
  <c r="E16" i="15"/>
  <c r="E14" i="15"/>
  <c r="E13" i="15"/>
  <c r="E12" i="15"/>
  <c r="E11" i="15"/>
  <c r="E39" i="48"/>
  <c r="E40" i="48" s="1"/>
  <c r="B47" i="48" s="1"/>
  <c r="E36" i="48"/>
  <c r="E35" i="48"/>
  <c r="E34" i="48"/>
  <c r="E33" i="48"/>
  <c r="E32" i="48"/>
  <c r="E31" i="48"/>
  <c r="E30" i="48"/>
  <c r="E29" i="48"/>
  <c r="E37" i="48" s="1"/>
  <c r="B46" i="48" s="1"/>
  <c r="E28" i="48"/>
  <c r="E27" i="48"/>
  <c r="E24" i="48"/>
  <c r="E23" i="48"/>
  <c r="E22" i="48"/>
  <c r="E21" i="48"/>
  <c r="E20" i="48"/>
  <c r="E19" i="48"/>
  <c r="E17" i="48"/>
  <c r="E16" i="48"/>
  <c r="E13" i="48"/>
  <c r="E12" i="48"/>
  <c r="E11" i="48"/>
  <c r="E37" i="24"/>
  <c r="E38" i="24" s="1"/>
  <c r="B45" i="24" s="1"/>
  <c r="E34" i="24"/>
  <c r="E33" i="24"/>
  <c r="E32" i="24"/>
  <c r="E31" i="24"/>
  <c r="E30" i="24"/>
  <c r="E29" i="24"/>
  <c r="E28" i="24"/>
  <c r="E27" i="24"/>
  <c r="E35" i="24" s="1"/>
  <c r="B44" i="24" s="1"/>
  <c r="E26" i="24"/>
  <c r="E25" i="24"/>
  <c r="E22" i="24"/>
  <c r="E21" i="24"/>
  <c r="E20" i="24"/>
  <c r="E19" i="24"/>
  <c r="E18" i="24"/>
  <c r="E17" i="24"/>
  <c r="E16" i="24"/>
  <c r="E15" i="24"/>
  <c r="E14" i="24"/>
  <c r="E12" i="24"/>
  <c r="E11" i="24"/>
  <c r="A55" i="63"/>
  <c r="A54" i="63"/>
  <c r="A53" i="63"/>
  <c r="A52" i="63"/>
  <c r="E46" i="63"/>
  <c r="E45" i="63"/>
  <c r="E44" i="63"/>
  <c r="E43" i="63"/>
  <c r="E42" i="63"/>
  <c r="E41" i="63"/>
  <c r="E40" i="63"/>
  <c r="E39" i="63"/>
  <c r="E38" i="63"/>
  <c r="E47" i="63" s="1"/>
  <c r="B55" i="63" s="1"/>
  <c r="E37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19" i="63"/>
  <c r="E18" i="63"/>
  <c r="E17" i="63"/>
  <c r="E20" i="63" s="1"/>
  <c r="B53" i="63" s="1"/>
  <c r="E14" i="63"/>
  <c r="E13" i="63"/>
  <c r="E12" i="63"/>
  <c r="E11" i="63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47" i="14" s="1"/>
  <c r="B55" i="14" s="1"/>
  <c r="E37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19" i="14"/>
  <c r="E18" i="14"/>
  <c r="E17" i="14"/>
  <c r="E20" i="14" s="1"/>
  <c r="B53" i="14" s="1"/>
  <c r="E14" i="14"/>
  <c r="E13" i="14"/>
  <c r="E12" i="14"/>
  <c r="E11" i="14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E30" i="11"/>
  <c r="E29" i="11"/>
  <c r="E28" i="11"/>
  <c r="E27" i="11"/>
  <c r="E26" i="11"/>
  <c r="E25" i="11"/>
  <c r="E24" i="11"/>
  <c r="E23" i="11"/>
  <c r="E22" i="11"/>
  <c r="E21" i="11"/>
  <c r="E20" i="11"/>
  <c r="E17" i="11"/>
  <c r="E18" i="11" s="1"/>
  <c r="B46" i="11" s="1"/>
  <c r="E16" i="11"/>
  <c r="E13" i="11"/>
  <c r="E12" i="11"/>
  <c r="E11" i="1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E42" i="9" s="1"/>
  <c r="B53" i="9" s="1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3" i="9"/>
  <c r="E12" i="9"/>
  <c r="E11" i="9"/>
  <c r="A41" i="12"/>
  <c r="A40" i="12"/>
  <c r="A39" i="12"/>
  <c r="A38" i="12"/>
  <c r="E32" i="12"/>
  <c r="E33" i="12" s="1"/>
  <c r="B41" i="12" s="1"/>
  <c r="E31" i="12"/>
  <c r="E28" i="12"/>
  <c r="E27" i="12"/>
  <c r="E26" i="12"/>
  <c r="E25" i="12"/>
  <c r="E24" i="12"/>
  <c r="E29" i="12" s="1"/>
  <c r="B40" i="12" s="1"/>
  <c r="E21" i="12"/>
  <c r="E20" i="12"/>
  <c r="E19" i="12"/>
  <c r="E18" i="12"/>
  <c r="E17" i="12"/>
  <c r="E16" i="12"/>
  <c r="E15" i="12"/>
  <c r="E12" i="12"/>
  <c r="E11" i="12"/>
  <c r="E13" i="12" s="1"/>
  <c r="E33" i="50"/>
  <c r="E34" i="50" s="1"/>
  <c r="B41" i="50" s="1"/>
  <c r="E32" i="50"/>
  <c r="E29" i="50"/>
  <c r="E28" i="50"/>
  <c r="E30" i="50" s="1"/>
  <c r="B40" i="50" s="1"/>
  <c r="E27" i="50"/>
  <c r="E24" i="50"/>
  <c r="E23" i="50"/>
  <c r="E22" i="50"/>
  <c r="E21" i="50"/>
  <c r="E20" i="50"/>
  <c r="E19" i="50"/>
  <c r="E18" i="50"/>
  <c r="E17" i="50"/>
  <c r="E16" i="50"/>
  <c r="E13" i="50"/>
  <c r="E12" i="50"/>
  <c r="E11" i="50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E33" i="8"/>
  <c r="E32" i="8"/>
  <c r="E31" i="8"/>
  <c r="E30" i="8"/>
  <c r="E26" i="8"/>
  <c r="E22" i="8"/>
  <c r="E18" i="8"/>
  <c r="E13" i="8"/>
  <c r="E12" i="8"/>
  <c r="E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E33" i="23"/>
  <c r="E32" i="23"/>
  <c r="E31" i="23"/>
  <c r="E30" i="23"/>
  <c r="E28" i="23"/>
  <c r="E27" i="23"/>
  <c r="E26" i="23"/>
  <c r="E24" i="23"/>
  <c r="E23" i="23"/>
  <c r="E22" i="23"/>
  <c r="E20" i="23"/>
  <c r="E19" i="23"/>
  <c r="E18" i="23"/>
  <c r="E16" i="23"/>
  <c r="E13" i="23"/>
  <c r="E12" i="23"/>
  <c r="E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3" i="7"/>
  <c r="E12" i="7"/>
  <c r="E11" i="7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3" i="6"/>
  <c r="B61" i="6" s="1"/>
  <c r="E22" i="6"/>
  <c r="E21" i="6"/>
  <c r="E20" i="6"/>
  <c r="E19" i="6"/>
  <c r="E18" i="6"/>
  <c r="E17" i="6"/>
  <c r="E16" i="6"/>
  <c r="E13" i="6"/>
  <c r="E12" i="6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2" i="5"/>
  <c r="E21" i="5"/>
  <c r="E20" i="5"/>
  <c r="E19" i="5"/>
  <c r="E23" i="5" s="1"/>
  <c r="B61" i="5" s="1"/>
  <c r="E18" i="5"/>
  <c r="E17" i="5"/>
  <c r="E16" i="5"/>
  <c r="E13" i="5"/>
  <c r="E12" i="5"/>
  <c r="E11" i="5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4" i="4"/>
  <c r="E23" i="4"/>
  <c r="E22" i="4"/>
  <c r="E21" i="4"/>
  <c r="E20" i="4"/>
  <c r="E19" i="4"/>
  <c r="E18" i="4"/>
  <c r="E25" i="4" s="1"/>
  <c r="B63" i="4" s="1"/>
  <c r="E15" i="4"/>
  <c r="E14" i="4"/>
  <c r="E13" i="4"/>
  <c r="E12" i="4"/>
  <c r="E11" i="4"/>
  <c r="A66" i="61"/>
  <c r="A65" i="61"/>
  <c r="A64" i="61"/>
  <c r="A63" i="61"/>
  <c r="A62" i="61"/>
  <c r="E56" i="61"/>
  <c r="E55" i="61"/>
  <c r="E54" i="61"/>
  <c r="E53" i="61"/>
  <c r="E52" i="61"/>
  <c r="E57" i="61" s="1"/>
  <c r="B66" i="61" s="1"/>
  <c r="E49" i="61"/>
  <c r="E48" i="61"/>
  <c r="E47" i="61"/>
  <c r="E46" i="61"/>
  <c r="E45" i="61"/>
  <c r="E44" i="61"/>
  <c r="E43" i="61"/>
  <c r="E42" i="61"/>
  <c r="E50" i="61" s="1"/>
  <c r="B65" i="61" s="1"/>
  <c r="E39" i="61"/>
  <c r="E38" i="61"/>
  <c r="E37" i="61"/>
  <c r="E36" i="61"/>
  <c r="E35" i="61"/>
  <c r="E34" i="61"/>
  <c r="E33" i="61"/>
  <c r="E32" i="61"/>
  <c r="E31" i="61"/>
  <c r="E30" i="61"/>
  <c r="E29" i="61"/>
  <c r="E28" i="61"/>
  <c r="E27" i="61"/>
  <c r="E24" i="61"/>
  <c r="E23" i="61"/>
  <c r="E22" i="61"/>
  <c r="E21" i="61"/>
  <c r="E20" i="61"/>
  <c r="E19" i="61"/>
  <c r="E25" i="61" s="1"/>
  <c r="B63" i="61" s="1"/>
  <c r="E18" i="61"/>
  <c r="E15" i="61"/>
  <c r="E14" i="61"/>
  <c r="E13" i="61"/>
  <c r="E12" i="61"/>
  <c r="E11" i="61"/>
  <c r="E54" i="62"/>
  <c r="E53" i="62"/>
  <c r="E55" i="62" s="1"/>
  <c r="B62" i="62" s="1"/>
  <c r="E50" i="62"/>
  <c r="E49" i="62"/>
  <c r="E48" i="62"/>
  <c r="E47" i="62"/>
  <c r="E46" i="62"/>
  <c r="E45" i="62"/>
  <c r="E44" i="62"/>
  <c r="E43" i="62"/>
  <c r="E42" i="62"/>
  <c r="E41" i="62"/>
  <c r="E51" i="62" s="1"/>
  <c r="B61" i="62" s="1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E33" i="3"/>
  <c r="E32" i="3"/>
  <c r="E31" i="3"/>
  <c r="E29" i="3"/>
  <c r="E26" i="3"/>
  <c r="E25" i="3"/>
  <c r="E22" i="3"/>
  <c r="E21" i="3"/>
  <c r="E20" i="3"/>
  <c r="E19" i="3"/>
  <c r="E17" i="3"/>
  <c r="E16" i="3"/>
  <c r="E15" i="3"/>
  <c r="E13" i="3"/>
  <c r="E12" i="3"/>
  <c r="E11" i="3"/>
  <c r="E43" i="2"/>
  <c r="E42" i="2"/>
  <c r="E44" i="2" s="1"/>
  <c r="B51" i="2" s="1"/>
  <c r="E38" i="2"/>
  <c r="E37" i="2"/>
  <c r="E36" i="2"/>
  <c r="E35" i="2"/>
  <c r="E34" i="2"/>
  <c r="E40" i="2" s="1"/>
  <c r="B50" i="2" s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50" i="55"/>
  <c r="E49" i="55"/>
  <c r="E48" i="55"/>
  <c r="E47" i="55"/>
  <c r="E51" i="55" s="1"/>
  <c r="B60" i="55" s="1"/>
  <c r="E44" i="55"/>
  <c r="E43" i="55"/>
  <c r="E42" i="55"/>
  <c r="E41" i="55"/>
  <c r="E40" i="55"/>
  <c r="E45" i="55" s="1"/>
  <c r="B59" i="55" s="1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2" i="55"/>
  <c r="B57" i="55" s="1"/>
  <c r="E21" i="55"/>
  <c r="E20" i="55"/>
  <c r="E19" i="55"/>
  <c r="E16" i="55"/>
  <c r="E15" i="55"/>
  <c r="E14" i="55"/>
  <c r="E13" i="55"/>
  <c r="E12" i="55"/>
  <c r="E11" i="55"/>
  <c r="E61" i="56"/>
  <c r="B70" i="56" s="1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1" i="56"/>
  <c r="B67" i="56" s="1"/>
  <c r="E20" i="56"/>
  <c r="E19" i="56"/>
  <c r="E18" i="56"/>
  <c r="E15" i="56"/>
  <c r="E14" i="56"/>
  <c r="E13" i="56"/>
  <c r="E12" i="56"/>
  <c r="E11" i="56"/>
  <c r="E54" i="58"/>
  <c r="E53" i="58"/>
  <c r="E52" i="58"/>
  <c r="E51" i="58"/>
  <c r="E55" i="58" s="1"/>
  <c r="B64" i="58" s="1"/>
  <c r="E50" i="58"/>
  <c r="E49" i="58"/>
  <c r="E46" i="58"/>
  <c r="E45" i="58"/>
  <c r="E44" i="58"/>
  <c r="E43" i="58"/>
  <c r="E42" i="58"/>
  <c r="E47" i="58" s="1"/>
  <c r="B63" i="58" s="1"/>
  <c r="E41" i="58"/>
  <c r="E40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3" i="58"/>
  <c r="E20" i="58"/>
  <c r="E19" i="58"/>
  <c r="E18" i="58"/>
  <c r="E21" i="58" s="1"/>
  <c r="B61" i="58" s="1"/>
  <c r="E15" i="58"/>
  <c r="E14" i="58"/>
  <c r="E13" i="58"/>
  <c r="E12" i="58"/>
  <c r="E11" i="58"/>
  <c r="E28" i="37" l="1"/>
  <c r="B34" i="37"/>
  <c r="B35" i="37" s="1"/>
  <c r="E27" i="36"/>
  <c r="B33" i="36"/>
  <c r="B34" i="36"/>
  <c r="E27" i="60"/>
  <c r="B33" i="60"/>
  <c r="B34" i="60"/>
  <c r="E21" i="46"/>
  <c r="B25" i="46"/>
  <c r="B27" i="46" s="1"/>
  <c r="E21" i="45"/>
  <c r="B25" i="45"/>
  <c r="B27" i="45" s="1"/>
  <c r="E21" i="44"/>
  <c r="B25" i="44"/>
  <c r="B27" i="44" s="1"/>
  <c r="B26" i="41"/>
  <c r="B28" i="41" s="1"/>
  <c r="E22" i="41"/>
  <c r="E22" i="42"/>
  <c r="B26" i="42"/>
  <c r="B28" i="42" s="1"/>
  <c r="E22" i="43"/>
  <c r="B26" i="43"/>
  <c r="B28" i="43" s="1"/>
  <c r="E22" i="39"/>
  <c r="B26" i="39"/>
  <c r="B28" i="39" s="1"/>
  <c r="E22" i="38"/>
  <c r="B26" i="38"/>
  <c r="B28" i="38" s="1"/>
  <c r="E40" i="4"/>
  <c r="B64" i="4" s="1"/>
  <c r="E40" i="61"/>
  <c r="B64" i="61" s="1"/>
  <c r="E14" i="7"/>
  <c r="E24" i="13"/>
  <c r="B51" i="13" s="1"/>
  <c r="B54" i="13" s="1"/>
  <c r="E38" i="5"/>
  <c r="B62" i="5" s="1"/>
  <c r="E38" i="6"/>
  <c r="B62" i="6" s="1"/>
  <c r="E24" i="3"/>
  <c r="E14" i="6"/>
  <c r="E17" i="8"/>
  <c r="E21" i="8"/>
  <c r="E25" i="8"/>
  <c r="E13" i="24"/>
  <c r="E32" i="1"/>
  <c r="E14" i="3"/>
  <c r="E23" i="3"/>
  <c r="E28" i="3"/>
  <c r="E30" i="3"/>
  <c r="E14" i="5"/>
  <c r="E16" i="8"/>
  <c r="E34" i="8" s="1"/>
  <c r="B54" i="8" s="1"/>
  <c r="E20" i="8"/>
  <c r="E24" i="8"/>
  <c r="E28" i="8"/>
  <c r="E14" i="11"/>
  <c r="E15" i="63"/>
  <c r="E15" i="48"/>
  <c r="E19" i="15"/>
  <c r="E18" i="52"/>
  <c r="E27" i="52" s="1"/>
  <c r="E22" i="52"/>
  <c r="E14" i="8"/>
  <c r="E29" i="8"/>
  <c r="E15" i="14"/>
  <c r="E48" i="14" s="1"/>
  <c r="E23" i="24"/>
  <c r="E15" i="15"/>
  <c r="E22" i="15" s="1"/>
  <c r="E18" i="3"/>
  <c r="E27" i="3"/>
  <c r="E34" i="3"/>
  <c r="E14" i="23"/>
  <c r="E17" i="23"/>
  <c r="E21" i="23"/>
  <c r="E34" i="23" s="1"/>
  <c r="B52" i="23" s="1"/>
  <c r="E25" i="23"/>
  <c r="E29" i="23"/>
  <c r="E19" i="8"/>
  <c r="E23" i="8"/>
  <c r="E27" i="8"/>
  <c r="E25" i="50"/>
  <c r="B39" i="50" s="1"/>
  <c r="E14" i="48"/>
  <c r="E25" i="48" s="1"/>
  <c r="E18" i="48"/>
  <c r="E18" i="15"/>
  <c r="E21" i="52"/>
  <c r="E30" i="53"/>
  <c r="E26" i="54"/>
  <c r="E39" i="24"/>
  <c r="B46" i="24" s="1"/>
  <c r="B43" i="24"/>
  <c r="B52" i="63"/>
  <c r="E35" i="63"/>
  <c r="B54" i="63" s="1"/>
  <c r="E35" i="14"/>
  <c r="B54" i="14" s="1"/>
  <c r="B52" i="14"/>
  <c r="B56" i="14" s="1"/>
  <c r="B53" i="13"/>
  <c r="B45" i="11"/>
  <c r="E31" i="11"/>
  <c r="B47" i="11" s="1"/>
  <c r="E51" i="10"/>
  <c r="B55" i="10"/>
  <c r="B60" i="10" s="1"/>
  <c r="E14" i="9"/>
  <c r="E34" i="9"/>
  <c r="B52" i="9" s="1"/>
  <c r="B38" i="12"/>
  <c r="E22" i="12"/>
  <c r="B39" i="12" s="1"/>
  <c r="E14" i="50"/>
  <c r="B53" i="8"/>
  <c r="B51" i="23"/>
  <c r="B47" i="7"/>
  <c r="E30" i="7"/>
  <c r="B48" i="7" s="1"/>
  <c r="B60" i="6"/>
  <c r="B66" i="6" s="1"/>
  <c r="E55" i="6"/>
  <c r="E56" i="6" s="1"/>
  <c r="B60" i="5"/>
  <c r="B66" i="5" s="1"/>
  <c r="E55" i="5"/>
  <c r="E56" i="5" s="1"/>
  <c r="E16" i="4"/>
  <c r="E16" i="61"/>
  <c r="E39" i="62"/>
  <c r="E34" i="22"/>
  <c r="E34" i="21"/>
  <c r="E35" i="3"/>
  <c r="E32" i="2"/>
  <c r="E45" i="1"/>
  <c r="B50" i="1"/>
  <c r="B53" i="1" s="1"/>
  <c r="E17" i="55"/>
  <c r="E38" i="55"/>
  <c r="B58" i="55" s="1"/>
  <c r="E16" i="56"/>
  <c r="E39" i="56"/>
  <c r="B68" i="56" s="1"/>
  <c r="E38" i="58"/>
  <c r="B62" i="58" s="1"/>
  <c r="E16" i="58"/>
  <c r="B43" i="15" l="1"/>
  <c r="B46" i="15" s="1"/>
  <c r="E39" i="15"/>
  <c r="E47" i="13"/>
  <c r="E48" i="53"/>
  <c r="B52" i="53"/>
  <c r="B55" i="53" s="1"/>
  <c r="E41" i="54"/>
  <c r="B45" i="54"/>
  <c r="B48" i="54" s="1"/>
  <c r="E43" i="52"/>
  <c r="B50" i="52" s="1"/>
  <c r="B47" i="52"/>
  <c r="E41" i="48"/>
  <c r="B48" i="48" s="1"/>
  <c r="B45" i="48"/>
  <c r="B56" i="63"/>
  <c r="E48" i="63"/>
  <c r="E41" i="11"/>
  <c r="B50" i="11" s="1"/>
  <c r="B51" i="9"/>
  <c r="B55" i="9" s="1"/>
  <c r="E47" i="9"/>
  <c r="B42" i="12"/>
  <c r="E34" i="12"/>
  <c r="B38" i="50"/>
  <c r="B42" i="50" s="1"/>
  <c r="E35" i="50"/>
  <c r="B57" i="8"/>
  <c r="E49" i="8"/>
  <c r="B55" i="23"/>
  <c r="E47" i="23"/>
  <c r="B51" i="7"/>
  <c r="E43" i="7"/>
  <c r="B62" i="4"/>
  <c r="E58" i="4"/>
  <c r="B67" i="4" s="1"/>
  <c r="B62" i="61"/>
  <c r="E58" i="61"/>
  <c r="B67" i="61" s="1"/>
  <c r="E56" i="62"/>
  <c r="B63" i="62" s="1"/>
  <c r="B60" i="62"/>
  <c r="E47" i="22"/>
  <c r="B54" i="22" s="1"/>
  <c r="B51" i="22"/>
  <c r="E47" i="21"/>
  <c r="B54" i="21" s="1"/>
  <c r="B51" i="21"/>
  <c r="E48" i="3"/>
  <c r="B55" i="3" s="1"/>
  <c r="B52" i="3"/>
  <c r="E45" i="2"/>
  <c r="B52" i="2" s="1"/>
  <c r="B49" i="2"/>
  <c r="E52" i="55"/>
  <c r="B56" i="55"/>
  <c r="B61" i="55" s="1"/>
  <c r="B66" i="56"/>
  <c r="B71" i="56" s="1"/>
  <c r="E62" i="56"/>
  <c r="E56" i="58"/>
  <c r="B60" i="58"/>
  <c r="B65" i="58" s="1"/>
</calcChain>
</file>

<file path=xl/sharedStrings.xml><?xml version="1.0" encoding="utf-8"?>
<sst xmlns="http://schemas.openxmlformats.org/spreadsheetml/2006/main" count="3462" uniqueCount="597">
  <si>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</si>
  <si>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</si>
  <si>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</si>
  <si>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</si>
  <si>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</si>
  <si>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</si>
  <si>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</si>
  <si>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</si>
  <si>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</si>
  <si>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</si>
  <si>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</si>
  <si>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</si>
  <si>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</si>
  <si>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</si>
  <si>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</si>
  <si>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</si>
  <si>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</si>
  <si>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</si>
  <si>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</si>
  <si>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</si>
  <si>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</si>
  <si>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</si>
  <si>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</si>
  <si>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</si>
  <si>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</si>
  <si>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</si>
  <si>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</si>
  <si>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</si>
  <si>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</si>
  <si>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</si>
  <si>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</si>
  <si>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</si>
  <si>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</si>
  <si>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</si>
  <si>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</si>
  <si>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</si>
  <si>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</si>
  <si>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</si>
  <si>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</si>
  <si>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</si>
  <si>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</si>
  <si>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</si>
  <si>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</si>
  <si>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</si>
  <si>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</si>
  <si>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</si>
  <si>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</si>
  <si>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</si>
  <si>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</si>
  <si>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</si>
  <si>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</si>
  <si>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</si>
  <si>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</si>
  <si>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</si>
  <si>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</si>
  <si>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</si>
  <si>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</si>
  <si>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</si>
  <si>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</si>
  <si>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</si>
  <si>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</si>
  <si>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</si>
  <si>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</si>
  <si>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</si>
  <si>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</si>
  <si>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</si>
  <si>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</si>
  <si>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</si>
  <si>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</si>
  <si>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</si>
  <si>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</si>
  <si>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</si>
  <si>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</si>
  <si>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</si>
  <si>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</si>
  <si>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</si>
  <si>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</si>
  <si>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</si>
  <si>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</si>
  <si>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</si>
  <si>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</si>
  <si>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</si>
  <si>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</si>
  <si>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</si>
  <si>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</si>
  <si>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</si>
  <si>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</si>
  <si>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</si>
  <si>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</si>
  <si>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</si>
  <si>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</si>
  <si>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</si>
  <si>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</si>
  <si>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</si>
  <si>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</si>
  <si>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</si>
  <si>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</si>
  <si>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</si>
  <si>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</si>
  <si>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</si>
  <si>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</si>
  <si>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</si>
  <si>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</si>
  <si>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</si>
  <si>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</si>
  <si>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</si>
  <si>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</si>
  <si>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</si>
  <si>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</si>
  <si>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</si>
  <si>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</si>
  <si>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</si>
  <si>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</si>
  <si>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</si>
  <si>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</si>
  <si>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</si>
  <si>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</si>
  <si>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</si>
  <si>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</si>
  <si>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</si>
  <si>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</si>
  <si>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</si>
  <si>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</si>
  <si>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</si>
  <si>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</si>
  <si>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</si>
  <si>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</si>
  <si>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</si>
  <si>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</si>
  <si>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</si>
  <si>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</si>
  <si>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</si>
  <si>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</si>
  <si>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</si>
  <si>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</si>
  <si>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</si>
  <si>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</si>
  <si>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</si>
  <si>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</si>
  <si>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</si>
  <si>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</si>
  <si>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</si>
  <si>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</si>
  <si>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</si>
  <si>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</si>
  <si>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</si>
  <si>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</si>
  <si>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</si>
  <si>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</si>
  <si>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</si>
  <si>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</si>
  <si>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</si>
  <si>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</si>
  <si>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</si>
  <si>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</si>
  <si>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</si>
  <si>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</si>
  <si>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</si>
  <si>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</si>
  <si>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</si>
  <si>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</si>
  <si>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</si>
  <si>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</si>
  <si>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</si>
  <si>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</si>
  <si>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</si>
  <si>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</si>
  <si>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</si>
  <si>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</si>
  <si>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</si>
  <si>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</si>
  <si>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</si>
  <si>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</si>
  <si>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</si>
  <si>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</si>
  <si>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</si>
  <si>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</si>
  <si>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</si>
  <si>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</si>
  <si>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</si>
  <si>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</si>
  <si>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</si>
  <si>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</si>
  <si>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</si>
  <si>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</si>
  <si>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</si>
  <si>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</si>
  <si>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</si>
  <si>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</si>
  <si>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</si>
  <si>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</si>
  <si>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</si>
  <si>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</si>
  <si>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</si>
  <si>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</si>
  <si>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</si>
  <si>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</si>
  <si>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</si>
  <si>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</si>
  <si>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</si>
  <si>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</si>
  <si>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</si>
  <si>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</si>
  <si>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</si>
  <si>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</si>
  <si>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</si>
  <si>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</si>
  <si>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</si>
  <si>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</si>
  <si>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</si>
  <si>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</si>
  <si>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</si>
  <si>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</si>
  <si>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</si>
  <si>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</si>
  <si>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</si>
  <si>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</si>
  <si>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</si>
  <si>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</si>
  <si>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</si>
  <si>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</si>
  <si>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</si>
  <si>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</si>
  <si>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</si>
  <si>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</si>
  <si>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</si>
  <si>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</si>
  <si>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</si>
  <si>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</si>
  <si>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</si>
  <si>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</si>
  <si>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</si>
  <si>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</si>
  <si>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</si>
  <si>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</si>
  <si>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</si>
  <si>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</si>
  <si>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</si>
  <si>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</si>
  <si>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</si>
  <si>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</si>
  <si>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</si>
  <si>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</si>
  <si>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</si>
  <si>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</si>
  <si>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</si>
  <si>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</si>
  <si>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</si>
  <si>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</si>
  <si>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</si>
  <si>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</si>
  <si>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</si>
  <si>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</si>
  <si>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</si>
  <si>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</si>
  <si>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</si>
  <si>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</si>
  <si>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</si>
  <si>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</si>
  <si>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</si>
  <si>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</si>
  <si>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</si>
  <si>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</si>
  <si>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</si>
  <si>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</si>
  <si>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</si>
  <si>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</si>
  <si>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</si>
  <si>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</si>
  <si>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</si>
  <si>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</si>
  <si>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</si>
  <si>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</si>
  <si>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</si>
  <si>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</si>
  <si>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</si>
  <si>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</si>
  <si>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</si>
  <si>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</si>
  <si>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</si>
  <si>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</si>
  <si>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</si>
  <si>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</si>
  <si>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</si>
  <si>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</si>
  <si>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</si>
  <si>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</si>
  <si>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</si>
  <si>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</si>
  <si>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</si>
  <si>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</si>
  <si>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</si>
  <si>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</si>
  <si>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</si>
  <si>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</si>
  <si>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</si>
  <si>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</si>
  <si>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</si>
  <si>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</si>
  <si>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</si>
  <si>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</si>
  <si>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</si>
  <si>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</si>
  <si>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</si>
  <si>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</si>
  <si>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</si>
  <si>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</si>
  <si>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</si>
  <si>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</si>
  <si>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</si>
  <si>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</si>
  <si>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</si>
  <si>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</si>
  <si>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</si>
  <si>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</si>
  <si>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</si>
  <si>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</si>
  <si>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</si>
  <si>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</si>
  <si>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</si>
  <si>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</si>
  <si>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</si>
  <si>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</si>
  <si>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</si>
  <si>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</si>
  <si>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</si>
  <si>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</si>
  <si>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</si>
  <si>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</si>
  <si>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</si>
  <si>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</si>
  <si>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</si>
  <si>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</si>
  <si>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</si>
  <si>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</si>
  <si>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</si>
  <si>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</si>
  <si>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</si>
  <si>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</si>
  <si>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</si>
  <si>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</si>
  <si>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</si>
  <si>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</si>
  <si>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</si>
  <si>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</si>
  <si>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</si>
  <si>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</si>
  <si>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</si>
  <si>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</si>
  <si>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</si>
  <si>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</si>
  <si>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N/A</t>
  </si>
  <si>
    <t>Dezembro</t>
  </si>
  <si>
    <t>Janeiro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</si>
  <si>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</si>
  <si>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</si>
  <si>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</si>
  <si>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</si>
  <si>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</si>
  <si>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</si>
  <si>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</si>
  <si>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</si>
  <si>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</si>
  <si>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</si>
  <si>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</si>
  <si>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</si>
  <si>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</si>
  <si>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</si>
  <si>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</si>
  <si>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</si>
  <si>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</si>
  <si>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</si>
  <si>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</si>
  <si>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</si>
  <si>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</si>
  <si>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</si>
  <si>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</si>
  <si>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</si>
  <si>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</si>
  <si>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</si>
  <si>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</si>
  <si>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</si>
  <si>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</si>
  <si>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</si>
  <si>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</si>
  <si>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</si>
  <si>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</si>
  <si>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</si>
  <si>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</si>
  <si>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</si>
  <si>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</si>
  <si>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</si>
  <si>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</si>
  <si>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</si>
  <si>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</si>
  <si>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</si>
  <si>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</si>
  <si>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</si>
  <si>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</si>
  <si>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</si>
  <si>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</si>
  <si>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</si>
  <si>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</si>
  <si>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</si>
  <si>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</si>
  <si>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</si>
  <si>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</si>
  <si>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</si>
  <si>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</si>
  <si>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</si>
  <si>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</si>
  <si>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</si>
  <si>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</si>
  <si>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</si>
  <si>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</si>
  <si>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</si>
  <si>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</si>
  <si>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</si>
  <si>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</si>
  <si>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</si>
  <si>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</si>
  <si>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</si>
  <si>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</si>
  <si>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</si>
  <si>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</si>
  <si>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</si>
  <si>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</si>
  <si>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</si>
  <si>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</si>
  <si>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</si>
  <si>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</si>
  <si>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</si>
  <si>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</si>
  <si>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</si>
  <si>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</si>
  <si>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</si>
  <si>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</si>
  <si>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</si>
  <si>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</si>
  <si>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</si>
  <si>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</si>
  <si>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</si>
  <si>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</si>
  <si>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</si>
  <si>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</si>
  <si>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</si>
  <si>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</si>
  <si>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</si>
  <si>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</si>
  <si>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</si>
  <si>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</si>
  <si>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</si>
  <si>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</si>
  <si>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</si>
  <si>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</si>
  <si>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</si>
  <si>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</si>
  <si>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</si>
  <si>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</si>
  <si>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</si>
  <si>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</si>
  <si>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</si>
  <si>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</si>
  <si>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</si>
  <si>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</si>
  <si>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</si>
  <si>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</si>
  <si>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</si>
  <si>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</si>
  <si>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</si>
  <si>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</si>
  <si>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</si>
  <si>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</si>
  <si>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</si>
  <si>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</si>
  <si>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</si>
  <si>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</si>
  <si>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</si>
  <si>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</si>
  <si>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</si>
  <si>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</si>
  <si>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</si>
  <si>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</si>
  <si>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</si>
  <si>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</si>
  <si>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</si>
  <si>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</si>
  <si>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</si>
  <si>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</si>
  <si>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</si>
  <si>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</si>
  <si>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</si>
  <si>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</si>
  <si>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</si>
  <si>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</si>
  <si>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</si>
  <si>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</si>
  <si>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</si>
  <si>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</si>
  <si>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</si>
  <si>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</si>
  <si>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</si>
  <si>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</si>
  <si>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</si>
  <si>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</si>
  <si>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</si>
  <si>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</si>
  <si>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</si>
  <si>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</si>
  <si>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</si>
  <si>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</si>
  <si>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</si>
  <si>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</si>
  <si>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</si>
  <si>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</si>
  <si>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</si>
  <si>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</si>
  <si>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</si>
  <si>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</si>
  <si>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</si>
  <si>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</si>
  <si>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</si>
  <si>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</si>
  <si>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</si>
  <si>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</si>
  <si>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</si>
  <si>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</si>
  <si>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>Preço Médio Venda (Últimos 6 Meses): R$ 74,30/sc</t>
  </si>
  <si>
    <t xml:space="preserve">Inseticida 3 (2x) </t>
  </si>
  <si>
    <t>Produtividade: 40.000 kg/ha (800 sacas/ha)</t>
  </si>
  <si>
    <t>Produtividade: 55 sc/ha</t>
  </si>
  <si>
    <t>Produtividade: 1700 cxs/ha (34 ton/ha)</t>
  </si>
  <si>
    <t xml:space="preserve">Cultura: Alho Semente </t>
  </si>
  <si>
    <t>Produtividade: 20 a 21 ton/ha</t>
  </si>
  <si>
    <t>Preço Médio Venda: R$ 33,00 / Kg Semente</t>
  </si>
  <si>
    <t>Aplicação fungicida/inseticida</t>
  </si>
  <si>
    <t>Maracujá</t>
  </si>
  <si>
    <t>19 toneladas</t>
  </si>
  <si>
    <t>Alface</t>
  </si>
  <si>
    <t>Data da atualização: 28/Agosto/2025</t>
  </si>
  <si>
    <t>Preço Médio de Venda (Últimos 4 Meses): R$ 3,93/kg</t>
  </si>
  <si>
    <t>São Gotardo/MG  28 de Agosto de 2025</t>
  </si>
  <si>
    <t>Preço Médio de Venda (Últimos 4 Meses): R$ 8,55/kg</t>
  </si>
  <si>
    <r>
      <t xml:space="preserve">Preço Médio Venda (Últimos 4 Meses): </t>
    </r>
    <r>
      <rPr>
        <sz val="11"/>
        <color theme="1"/>
        <rFont val="Calibri"/>
        <family val="2"/>
        <scheme val="minor"/>
      </rPr>
      <t>R$ 64,31/cx 40,8 kg</t>
    </r>
  </si>
  <si>
    <t>Preço Médio Venda (Últimos 4 Meses):  R$ 2080,66/saca</t>
  </si>
  <si>
    <t>Arrendamento: R$ 8.320,00 (4 Sc/ha - R$ 2080,66 a saca)</t>
  </si>
  <si>
    <t>Preço Médio de Venda (Últimos 4 Meses): R$ 3,95/kg</t>
  </si>
  <si>
    <t>Cultura: Maracujá</t>
  </si>
  <si>
    <t>Produtividade: 20.000 kg</t>
  </si>
  <si>
    <t>Preço Médio de Venda (Últimos 4 Meses): R$ 2,30/kg</t>
  </si>
  <si>
    <t>Arrendamento: R$ 4.000,00/ha</t>
  </si>
  <si>
    <t>Und</t>
  </si>
  <si>
    <t xml:space="preserve">Inseticida </t>
  </si>
  <si>
    <t>Arame Nº 12</t>
  </si>
  <si>
    <t>Fitilho para Amarrio</t>
  </si>
  <si>
    <t>Esticadores 3,20m x (14 a 16cm)</t>
  </si>
  <si>
    <t>Esticadores 3,20m x (12 a 14cm)</t>
  </si>
  <si>
    <t xml:space="preserve">Poste 2,60m x (6 a 8cm) </t>
  </si>
  <si>
    <t xml:space="preserve">Poste 2,60m x (8 a 10cm) </t>
  </si>
  <si>
    <t>Montagem estrutura</t>
  </si>
  <si>
    <t>Tutoramento</t>
  </si>
  <si>
    <t>Tratos culturais (poda e capina)</t>
  </si>
  <si>
    <t>Preço Médio Venda (Últimos 4 Meses): R$ 156,25 cx 10 kg</t>
  </si>
  <si>
    <t>Produtividade: 2800 cxs/ha (56 ton/ha)</t>
  </si>
  <si>
    <t>Preço Médio Venda (Últimos 4 Meses): 43,95 Caixa 20 kg</t>
  </si>
  <si>
    <t>Arrendamento: R$ 10.000,00/ha</t>
  </si>
  <si>
    <t>Preço Médio Venda (Últimos 4 Meses): R$ 63,93/sc</t>
  </si>
  <si>
    <t xml:space="preserve">Preço Médio de Venda (Últimos 4 Meses: 355,00 ton </t>
  </si>
  <si>
    <t>Preço Médio Venda (Últimos 4 Meses): 82,70 saco 50 kg</t>
  </si>
  <si>
    <t>Preço Médio de Venda (Últimos 4 Meses): R$ 130,47 sc</t>
  </si>
  <si>
    <t>Arrendamento: R$ 3.900,00/ha (30 sacos/ha)</t>
  </si>
  <si>
    <t>Preço Médio Venda (Últimos 4 Meses): R$ 53,19 sc 20 kg</t>
  </si>
  <si>
    <t>Preço Médio Venda (Últimos 4 Meses): 242,98 sc 60 kg</t>
  </si>
  <si>
    <t>Preço Médio Venda (Últimos 4 Meses): R$ 38,95 cx 20 kg</t>
  </si>
  <si>
    <t>Preço Médio Venda (Últimos 4 Meses): R$  29,50 cx 25 kg</t>
  </si>
  <si>
    <t xml:space="preserve">Cultura: Alface </t>
  </si>
  <si>
    <t>Produtividade: 35.000 kg/ha</t>
  </si>
  <si>
    <t xml:space="preserve">Preço Médio Venda (Últimos 4 Meses): R$ 2,30/kg </t>
  </si>
  <si>
    <t>Mão de Obra Plantio</t>
  </si>
  <si>
    <t>Preço Médio Venda (Últimos 4 Meses): R$ 43,30 sc 60 kg</t>
  </si>
  <si>
    <t>Preço Médio de Venda (Últimos 4 Meses): R$ 355,00 ton</t>
  </si>
  <si>
    <t>Preço Médio Venda (Últimos 4 Meses): 73,14 saco 50 kg</t>
  </si>
  <si>
    <t>Preço Médio de Venda (Últimos 4 Meses): R$ 138,68 ton</t>
  </si>
  <si>
    <t>Preço Médio de Venda (Últimos 4 Meses):  R$ 4,18 kg</t>
  </si>
  <si>
    <t>Preço Médio de Venda (Últimos 4 Meses):  R$ 2,88 kg</t>
  </si>
  <si>
    <t>Preço Médio de Venda (Últimos 4 Meses): R$ 3.200,00 cabeça</t>
  </si>
  <si>
    <t>Data da atualização: 30/Novembro/2025</t>
  </si>
  <si>
    <t>São Gotardo/MG  30 de Novembro de 2025</t>
  </si>
  <si>
    <t>Preço Médio de Venda (Últimos 4 Meses): R$ 3.600,00 cabeça</t>
  </si>
  <si>
    <t>Preço Médio de Venda (Últimos 4 Meses): R$ 5.500,00 cabeça</t>
  </si>
  <si>
    <t>Idade do animal: Acima de 24 meses (15@)</t>
  </si>
  <si>
    <t xml:space="preserve">Preço Médio de Venda (Últimos 4 Meses): R$ 5.500,00 cabeça </t>
  </si>
  <si>
    <t>Preço Médio de Venda (Últimos 4 Meses): R$ 2,52 litro</t>
  </si>
  <si>
    <t>MCR 3-2 13,b</t>
  </si>
  <si>
    <t>*Para o prazo 11 meses necessário considerar o ciclo de plantio da safra e safrinha</t>
  </si>
  <si>
    <t>*Nas operações que englobarem mais de uma fase (Recria e Engorda) considerar como prazo máximo do custeio o somatório da quantidade de meses de cada fase.( 20 meses)</t>
  </si>
  <si>
    <t>MCR 3-2 13 a &amp;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</si>
</sst>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3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3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2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2" xfId="0" applyNumberFormat="1" applyBorder="1"/>
    <xf numFmtId="0" fontId="2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44" fontId="1" fillId="12" borderId="1" xfId="5" applyNumberFormat="1" applyFill="1" applyBorder="1"/>
    <xf numFmtId="44" fontId="4" fillId="12" borderId="1" xfId="2" applyNumberFormat="1" applyFont="1" applyFill="1" applyBorder="1"/>
    <xf numFmtId="0" fontId="1" fillId="15" borderId="1" xfId="5" applyFill="1" applyBorder="1"/>
    <xf numFmtId="0" fontId="1" fillId="15" borderId="1" xfId="5" applyFill="1" applyBorder="1" applyAlignment="1">
      <alignment horizontal="left"/>
    </xf>
    <xf numFmtId="0" fontId="1" fillId="15" borderId="1" xfId="5" applyFill="1" applyBorder="1" applyAlignment="1">
      <alignment horizontal="right"/>
    </xf>
    <xf numFmtId="44" fontId="1" fillId="15" borderId="1" xfId="5" applyNumberFormat="1" applyFill="1" applyBorder="1" applyAlignment="1">
      <alignment horizontal="center"/>
    </xf>
    <xf numFmtId="0" fontId="14" fillId="9" borderId="36" xfId="0" applyFont="1" applyFill="1" applyBorder="1"/>
    <xf numFmtId="0" fontId="14" fillId="9" borderId="33" xfId="0" applyFont="1" applyFill="1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44" fontId="0" fillId="10" borderId="42" xfId="0" applyNumberFormat="1" applyFill="1" applyBorder="1" applyAlignment="1">
      <alignment horizontal="center" vertical="center"/>
    </xf>
    <xf numFmtId="44" fontId="0" fillId="10" borderId="43" xfId="0" applyNumberFormat="1" applyFill="1" applyBorder="1" applyAlignment="1">
      <alignment horizontal="center" vertical="center"/>
    </xf>
    <xf numFmtId="44" fontId="0" fillId="10" borderId="37" xfId="0" applyNumberFormat="1" applyFill="1" applyBorder="1" applyAlignment="1">
      <alignment horizontal="center" vertical="center"/>
    </xf>
    <xf numFmtId="44" fontId="0" fillId="10" borderId="38" xfId="0" applyNumberFormat="1" applyFill="1" applyBorder="1" applyAlignment="1">
      <alignment horizontal="center" vertical="center"/>
    </xf>
    <xf numFmtId="44" fontId="0" fillId="10" borderId="44" xfId="0" applyNumberForma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center"/>
    </xf>
    <xf numFmtId="0" fontId="2" fillId="14" borderId="18" xfId="0" applyFont="1" applyFill="1" applyBorder="1" applyAlignment="1">
      <alignment horizontal="left" vertical="center"/>
    </xf>
    <xf numFmtId="0" fontId="2" fillId="14" borderId="19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0" fillId="4" borderId="3" xfId="4" applyFont="1" applyBorder="1" applyAlignment="1">
      <alignment horizontal="left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1655109</xdr:colOff>
      <xdr:row>1</xdr:row>
      <xdr:rowOff>348168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BFD1D4-3AF9-48D3-936B-C1AA1AB4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411816</xdr:colOff>
      <xdr:row>0</xdr:row>
      <xdr:rowOff>50987</xdr:rowOff>
    </xdr:from>
    <xdr:to>
      <xdr:col>0</xdr:col>
      <xdr:colOff>1778934</xdr:colOff>
      <xdr:row>1</xdr:row>
      <xdr:rowOff>319593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16" y="50987"/>
          <a:ext cx="1367118" cy="4591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335616</xdr:colOff>
      <xdr:row>0</xdr:row>
      <xdr:rowOff>79562</xdr:rowOff>
    </xdr:from>
    <xdr:to>
      <xdr:col>0</xdr:col>
      <xdr:colOff>1647825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16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653F8C-53BD-4EFE-B692-20F0685B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0</xdr:col>
      <xdr:colOff>1943099</xdr:colOff>
      <xdr:row>1</xdr:row>
      <xdr:rowOff>295982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5F35CE-9C1E-4439-9B2B-E886D25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16F1EE-4940-4CED-A9AC-D5E648F5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2CB2B87-35AE-48E8-BC03-650C09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9680EB-00D0-4A5A-8428-5F032DA9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BF617B-3D89-4FE6-BF66-1DF7B9025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A1:J52"/>
  <sheetViews>
    <sheetView topLeftCell="B7" zoomScaleNormal="100" workbookViewId="0">
      <selection activeCell="J18" sqref="J18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26" t="s">
        <v>320</v>
      </c>
      <c r="C2" s="227"/>
      <c r="D2" s="227"/>
      <c r="E2" s="227"/>
      <c r="F2" s="227"/>
      <c r="G2" s="228"/>
      <c r="I2"/>
    </row>
    <row r="3" spans="2:9" s="72" customFormat="1" ht="45.75" thickBot="1" x14ac:dyDescent="0.3">
      <c r="B3" s="86" t="s">
        <v>284</v>
      </c>
      <c r="C3" s="84" t="s">
        <v>286</v>
      </c>
      <c r="D3" s="84" t="s">
        <v>485</v>
      </c>
      <c r="E3" s="84" t="s">
        <v>285</v>
      </c>
      <c r="F3" s="84" t="s">
        <v>350</v>
      </c>
      <c r="G3" s="85" t="s">
        <v>349</v>
      </c>
      <c r="I3"/>
    </row>
    <row r="4" spans="2:9" x14ac:dyDescent="0.25">
      <c r="B4" s="92" t="s">
        <v>293</v>
      </c>
      <c r="C4" s="78" t="s">
        <v>289</v>
      </c>
      <c r="D4" s="78" t="s">
        <v>307</v>
      </c>
      <c r="E4" s="93">
        <v>20060.994654761904</v>
      </c>
      <c r="F4" s="78">
        <v>14</v>
      </c>
      <c r="G4" s="213" t="s">
        <v>351</v>
      </c>
      <c r="H4"/>
    </row>
    <row r="5" spans="2:9" x14ac:dyDescent="0.25">
      <c r="B5" s="89" t="s">
        <v>294</v>
      </c>
      <c r="C5" s="73" t="s">
        <v>290</v>
      </c>
      <c r="D5" s="73" t="s">
        <v>308</v>
      </c>
      <c r="E5" s="91">
        <v>24999.588344761905</v>
      </c>
      <c r="F5" s="73">
        <v>14</v>
      </c>
      <c r="G5" s="214" t="s">
        <v>351</v>
      </c>
      <c r="H5"/>
    </row>
    <row r="6" spans="2:9" x14ac:dyDescent="0.25">
      <c r="B6" s="89" t="s">
        <v>536</v>
      </c>
      <c r="C6" s="73" t="s">
        <v>290</v>
      </c>
      <c r="D6" s="73" t="s">
        <v>537</v>
      </c>
      <c r="E6" s="205">
        <v>48652.113809523813</v>
      </c>
      <c r="F6" s="73">
        <v>11</v>
      </c>
      <c r="G6" s="214" t="s">
        <v>351</v>
      </c>
      <c r="H6"/>
    </row>
    <row r="7" spans="2:9" x14ac:dyDescent="0.25">
      <c r="B7" s="89" t="s">
        <v>295</v>
      </c>
      <c r="C7" s="73" t="s">
        <v>290</v>
      </c>
      <c r="D7" s="73" t="s">
        <v>310</v>
      </c>
      <c r="E7" s="91">
        <v>190532.3265</v>
      </c>
      <c r="F7" s="73">
        <v>11</v>
      </c>
      <c r="G7" s="214" t="s">
        <v>353</v>
      </c>
      <c r="H7"/>
    </row>
    <row r="8" spans="2:9" x14ac:dyDescent="0.25">
      <c r="B8" s="89" t="s">
        <v>306</v>
      </c>
      <c r="C8" s="73" t="s">
        <v>290</v>
      </c>
      <c r="D8" s="73" t="s">
        <v>319</v>
      </c>
      <c r="E8" s="91">
        <v>53392.40183333333</v>
      </c>
      <c r="F8" s="73">
        <v>12</v>
      </c>
      <c r="G8" s="214" t="s">
        <v>351</v>
      </c>
      <c r="H8"/>
    </row>
    <row r="9" spans="2:9" x14ac:dyDescent="0.25">
      <c r="B9" s="89" t="s">
        <v>303</v>
      </c>
      <c r="C9" s="73" t="s">
        <v>290</v>
      </c>
      <c r="D9" s="73" t="s">
        <v>319</v>
      </c>
      <c r="E9" s="91">
        <v>57730.69433333334</v>
      </c>
      <c r="F9" s="73">
        <v>12</v>
      </c>
      <c r="G9" s="214" t="s">
        <v>351</v>
      </c>
      <c r="H9"/>
    </row>
    <row r="10" spans="2:9" x14ac:dyDescent="0.25">
      <c r="B10" s="89" t="s">
        <v>287</v>
      </c>
      <c r="C10" s="73" t="s">
        <v>288</v>
      </c>
      <c r="D10" s="73" t="s">
        <v>291</v>
      </c>
      <c r="E10" s="91">
        <v>13689.241655555556</v>
      </c>
      <c r="F10" s="73">
        <v>14</v>
      </c>
      <c r="G10" s="214" t="s">
        <v>352</v>
      </c>
      <c r="H10"/>
    </row>
    <row r="11" spans="2:9" x14ac:dyDescent="0.25">
      <c r="B11" s="89" t="s">
        <v>287</v>
      </c>
      <c r="C11" s="73" t="s">
        <v>289</v>
      </c>
      <c r="D11" s="73" t="s">
        <v>292</v>
      </c>
      <c r="E11" s="91">
        <v>17414.802741111111</v>
      </c>
      <c r="F11" s="73">
        <v>14</v>
      </c>
      <c r="G11" s="214" t="s">
        <v>352</v>
      </c>
      <c r="H11"/>
    </row>
    <row r="12" spans="2:9" x14ac:dyDescent="0.25">
      <c r="B12" s="89" t="s">
        <v>287</v>
      </c>
      <c r="C12" s="73" t="s">
        <v>290</v>
      </c>
      <c r="D12" s="73" t="s">
        <v>309</v>
      </c>
      <c r="E12" s="91">
        <v>22170.288568095239</v>
      </c>
      <c r="F12" s="73">
        <v>14</v>
      </c>
      <c r="G12" s="214" t="s">
        <v>352</v>
      </c>
      <c r="H12" s="167" t="s">
        <v>596</v>
      </c>
    </row>
    <row r="13" spans="2:9" x14ac:dyDescent="0.25">
      <c r="B13" s="89" t="s">
        <v>300</v>
      </c>
      <c r="C13" s="73" t="s">
        <v>290</v>
      </c>
      <c r="D13" s="73" t="s">
        <v>316</v>
      </c>
      <c r="E13" s="91">
        <v>77846.635999999999</v>
      </c>
      <c r="F13" s="73">
        <v>12</v>
      </c>
      <c r="G13" s="214" t="s">
        <v>351</v>
      </c>
      <c r="H13"/>
    </row>
    <row r="14" spans="2:9" x14ac:dyDescent="0.25">
      <c r="B14" s="89" t="s">
        <v>296</v>
      </c>
      <c r="C14" s="73" t="s">
        <v>290</v>
      </c>
      <c r="D14" s="73" t="s">
        <v>484</v>
      </c>
      <c r="E14" s="91">
        <v>49481.565000000002</v>
      </c>
      <c r="F14" s="73">
        <v>12</v>
      </c>
      <c r="G14" s="214" t="s">
        <v>351</v>
      </c>
      <c r="H14"/>
    </row>
    <row r="15" spans="2:9" x14ac:dyDescent="0.25">
      <c r="B15" s="89" t="s">
        <v>297</v>
      </c>
      <c r="C15" s="73" t="s">
        <v>290</v>
      </c>
      <c r="D15" s="73" t="s">
        <v>311</v>
      </c>
      <c r="E15" s="91">
        <v>49359.317999999999</v>
      </c>
      <c r="F15" s="73">
        <v>12</v>
      </c>
      <c r="G15" s="214" t="s">
        <v>351</v>
      </c>
      <c r="H15"/>
    </row>
    <row r="16" spans="2:9" x14ac:dyDescent="0.25">
      <c r="B16" s="89" t="s">
        <v>301</v>
      </c>
      <c r="C16" s="73" t="s">
        <v>290</v>
      </c>
      <c r="D16" s="73" t="s">
        <v>317</v>
      </c>
      <c r="E16" s="91">
        <v>31974.614400000002</v>
      </c>
      <c r="F16" s="104">
        <v>11</v>
      </c>
      <c r="G16" s="214" t="s">
        <v>351</v>
      </c>
      <c r="H16"/>
    </row>
    <row r="17" spans="2:8" x14ac:dyDescent="0.25">
      <c r="B17" s="89" t="s">
        <v>298</v>
      </c>
      <c r="C17" s="73" t="s">
        <v>288</v>
      </c>
      <c r="D17" s="73" t="s">
        <v>312</v>
      </c>
      <c r="E17" s="91">
        <v>5137.3937523809527</v>
      </c>
      <c r="F17" s="104">
        <v>11</v>
      </c>
      <c r="G17" s="214" t="s">
        <v>351</v>
      </c>
      <c r="H17"/>
    </row>
    <row r="18" spans="2:8" x14ac:dyDescent="0.25">
      <c r="B18" s="89" t="s">
        <v>298</v>
      </c>
      <c r="C18" s="73" t="s">
        <v>289</v>
      </c>
      <c r="D18" s="73" t="s">
        <v>313</v>
      </c>
      <c r="E18" s="91">
        <v>7185.4631523809521</v>
      </c>
      <c r="F18" s="104">
        <v>11</v>
      </c>
      <c r="G18" s="214" t="s">
        <v>351</v>
      </c>
      <c r="H18"/>
    </row>
    <row r="19" spans="2:8" x14ac:dyDescent="0.25">
      <c r="B19" s="89" t="s">
        <v>298</v>
      </c>
      <c r="C19" s="73" t="s">
        <v>290</v>
      </c>
      <c r="D19" s="73" t="s">
        <v>314</v>
      </c>
      <c r="E19" s="91">
        <v>9182.2296523809528</v>
      </c>
      <c r="F19" s="104">
        <v>11</v>
      </c>
      <c r="G19" s="214" t="s">
        <v>351</v>
      </c>
      <c r="H19"/>
    </row>
    <row r="20" spans="2:8" x14ac:dyDescent="0.25">
      <c r="B20" s="89" t="s">
        <v>357</v>
      </c>
      <c r="C20" s="73" t="s">
        <v>288</v>
      </c>
      <c r="D20" s="73" t="s">
        <v>358</v>
      </c>
      <c r="E20" s="91">
        <v>6700.9634761904763</v>
      </c>
      <c r="F20" s="73">
        <v>11</v>
      </c>
      <c r="G20" s="214" t="s">
        <v>351</v>
      </c>
      <c r="H20"/>
    </row>
    <row r="21" spans="2:8" x14ac:dyDescent="0.25">
      <c r="B21" s="89" t="s">
        <v>304</v>
      </c>
      <c r="C21" s="73" t="s">
        <v>290</v>
      </c>
      <c r="D21" s="73" t="s">
        <v>316</v>
      </c>
      <c r="E21" s="91">
        <v>74142.618733333336</v>
      </c>
      <c r="F21" s="73">
        <v>12</v>
      </c>
      <c r="G21" s="214" t="s">
        <v>351</v>
      </c>
      <c r="H21"/>
    </row>
    <row r="22" spans="2:8" x14ac:dyDescent="0.25">
      <c r="B22" s="89" t="s">
        <v>538</v>
      </c>
      <c r="C22" s="73" t="s">
        <v>290</v>
      </c>
      <c r="D22" s="73"/>
      <c r="E22" s="206">
        <v>58067.618733333336</v>
      </c>
      <c r="F22" s="73">
        <v>12</v>
      </c>
      <c r="G22" s="214" t="s">
        <v>351</v>
      </c>
      <c r="H22"/>
    </row>
    <row r="23" spans="2:8" x14ac:dyDescent="0.25">
      <c r="B23" s="89" t="s">
        <v>299</v>
      </c>
      <c r="C23" s="73" t="s">
        <v>290</v>
      </c>
      <c r="D23" s="73" t="s">
        <v>315</v>
      </c>
      <c r="E23" s="91">
        <v>5728.9430238095238</v>
      </c>
      <c r="F23" s="73">
        <v>11</v>
      </c>
      <c r="G23" s="214" t="s">
        <v>351</v>
      </c>
      <c r="H23"/>
    </row>
    <row r="24" spans="2:8" x14ac:dyDescent="0.25">
      <c r="B24" s="89" t="s">
        <v>305</v>
      </c>
      <c r="C24" s="104" t="s">
        <v>290</v>
      </c>
      <c r="D24" s="104" t="s">
        <v>318</v>
      </c>
      <c r="E24" s="91">
        <v>5845.0314990476199</v>
      </c>
      <c r="F24" s="73">
        <v>11</v>
      </c>
      <c r="G24" s="214" t="s">
        <v>351</v>
      </c>
      <c r="H24"/>
    </row>
    <row r="25" spans="2:8" x14ac:dyDescent="0.25">
      <c r="B25" s="106" t="s">
        <v>359</v>
      </c>
      <c r="C25" s="107" t="s">
        <v>289</v>
      </c>
      <c r="D25" s="107" t="s">
        <v>486</v>
      </c>
      <c r="E25" s="91">
        <v>7130.9074276190477</v>
      </c>
      <c r="F25" s="108">
        <v>11</v>
      </c>
      <c r="G25" s="215" t="s">
        <v>351</v>
      </c>
      <c r="H25"/>
    </row>
    <row r="26" spans="2:8" x14ac:dyDescent="0.25">
      <c r="B26" s="106" t="s">
        <v>302</v>
      </c>
      <c r="C26" s="108" t="s">
        <v>290</v>
      </c>
      <c r="D26" s="108" t="s">
        <v>318</v>
      </c>
      <c r="E26" s="138">
        <v>5291.9336999999996</v>
      </c>
      <c r="F26" s="108">
        <v>11</v>
      </c>
      <c r="G26" s="215" t="s">
        <v>351</v>
      </c>
      <c r="H26"/>
    </row>
    <row r="27" spans="2:8" x14ac:dyDescent="0.25">
      <c r="B27" s="168" t="s">
        <v>473</v>
      </c>
      <c r="C27" s="108" t="s">
        <v>290</v>
      </c>
      <c r="D27" s="169" t="s">
        <v>487</v>
      </c>
      <c r="E27" s="91">
        <v>30793.032800000001</v>
      </c>
      <c r="F27" s="108">
        <v>14</v>
      </c>
      <c r="G27" s="215" t="s">
        <v>351</v>
      </c>
      <c r="H27"/>
    </row>
    <row r="28" spans="2:8" x14ac:dyDescent="0.25">
      <c r="B28" s="89" t="s">
        <v>474</v>
      </c>
      <c r="C28" s="108" t="s">
        <v>290</v>
      </c>
      <c r="D28" s="71" t="s">
        <v>488</v>
      </c>
      <c r="E28" s="163">
        <v>115504.54705714286</v>
      </c>
      <c r="F28" s="108">
        <v>11</v>
      </c>
      <c r="G28" s="215" t="s">
        <v>351</v>
      </c>
      <c r="H28"/>
    </row>
    <row r="29" spans="2:8" x14ac:dyDescent="0.25">
      <c r="B29" s="170" t="s">
        <v>489</v>
      </c>
      <c r="C29" s="108" t="s">
        <v>290</v>
      </c>
      <c r="D29" s="169" t="s">
        <v>490</v>
      </c>
      <c r="E29" s="91">
        <v>6847.2901871428576</v>
      </c>
      <c r="F29" s="108">
        <v>11</v>
      </c>
      <c r="G29" s="215" t="s">
        <v>351</v>
      </c>
      <c r="H29"/>
    </row>
    <row r="30" spans="2:8" x14ac:dyDescent="0.25">
      <c r="B30" s="168" t="s">
        <v>475</v>
      </c>
      <c r="C30" s="108" t="s">
        <v>290</v>
      </c>
      <c r="D30" s="169" t="s">
        <v>476</v>
      </c>
      <c r="E30" s="91">
        <v>29365.126754761906</v>
      </c>
      <c r="F30" s="108">
        <v>14</v>
      </c>
      <c r="G30" s="215" t="s">
        <v>351</v>
      </c>
      <c r="H30"/>
    </row>
    <row r="31" spans="2:8" x14ac:dyDescent="0.25">
      <c r="B31" s="171" t="s">
        <v>403</v>
      </c>
      <c r="C31" s="108" t="s">
        <v>290</v>
      </c>
      <c r="D31" s="167" t="s">
        <v>491</v>
      </c>
      <c r="E31" s="172">
        <v>27992.242232142853</v>
      </c>
      <c r="F31" s="108">
        <v>11</v>
      </c>
      <c r="G31" s="215" t="s">
        <v>351</v>
      </c>
      <c r="H31"/>
    </row>
    <row r="32" spans="2:8" ht="15.75" thickBot="1" x14ac:dyDescent="0.3">
      <c r="B32" s="173" t="s">
        <v>492</v>
      </c>
      <c r="C32" s="108" t="s">
        <v>289</v>
      </c>
      <c r="D32" s="174" t="s">
        <v>493</v>
      </c>
      <c r="E32" s="138">
        <v>17110.342721428569</v>
      </c>
      <c r="F32" s="108">
        <v>12</v>
      </c>
      <c r="G32" s="216" t="s">
        <v>351</v>
      </c>
      <c r="H32"/>
    </row>
    <row r="33" spans="1:10" ht="15.75" thickBot="1" x14ac:dyDescent="0.3">
      <c r="B33" s="229" t="s">
        <v>594</v>
      </c>
      <c r="C33" s="230"/>
      <c r="D33" s="230"/>
      <c r="E33" s="230"/>
      <c r="F33" s="230"/>
      <c r="G33" s="231"/>
      <c r="H33"/>
    </row>
    <row r="34" spans="1:10" ht="15.75" thickBot="1" x14ac:dyDescent="0.3">
      <c r="I34"/>
    </row>
    <row r="35" spans="1:10" ht="15.75" thickBot="1" x14ac:dyDescent="0.3">
      <c r="B35" s="232" t="s">
        <v>345</v>
      </c>
      <c r="C35" s="233"/>
      <c r="D35" s="233"/>
      <c r="E35" s="233"/>
      <c r="F35" s="233"/>
      <c r="G35" s="233"/>
      <c r="H35" s="234"/>
      <c r="I35"/>
    </row>
    <row r="36" spans="1:10" ht="60.75" thickBot="1" x14ac:dyDescent="0.3">
      <c r="B36" s="86" t="s">
        <v>321</v>
      </c>
      <c r="C36" s="84" t="s">
        <v>328</v>
      </c>
      <c r="D36" s="84" t="s">
        <v>322</v>
      </c>
      <c r="E36" s="97" t="s">
        <v>354</v>
      </c>
      <c r="F36" s="97" t="s">
        <v>330</v>
      </c>
      <c r="G36" s="84" t="s">
        <v>350</v>
      </c>
      <c r="H36" s="85" t="s">
        <v>339</v>
      </c>
      <c r="I36"/>
    </row>
    <row r="37" spans="1:10" x14ac:dyDescent="0.25">
      <c r="B37" s="226" t="s">
        <v>323</v>
      </c>
      <c r="C37" s="77" t="s">
        <v>329</v>
      </c>
      <c r="D37" s="78" t="s">
        <v>326</v>
      </c>
      <c r="E37" s="98">
        <v>1</v>
      </c>
      <c r="F37" s="101">
        <v>12</v>
      </c>
      <c r="G37" s="78">
        <v>10</v>
      </c>
      <c r="H37" s="220">
        <v>1152</v>
      </c>
    </row>
    <row r="38" spans="1:10" ht="15.75" thickBot="1" x14ac:dyDescent="0.3">
      <c r="B38" s="235"/>
      <c r="C38" s="76" t="s">
        <v>329</v>
      </c>
      <c r="D38" s="73" t="s">
        <v>327</v>
      </c>
      <c r="E38" s="99">
        <v>2</v>
      </c>
      <c r="F38" s="102">
        <v>12</v>
      </c>
      <c r="G38" s="73">
        <v>10</v>
      </c>
      <c r="H38" s="221">
        <v>1712.6</v>
      </c>
    </row>
    <row r="39" spans="1:10" x14ac:dyDescent="0.25">
      <c r="B39" s="236" t="s">
        <v>324</v>
      </c>
      <c r="C39" s="77" t="s">
        <v>332</v>
      </c>
      <c r="D39" s="78" t="s">
        <v>326</v>
      </c>
      <c r="E39" s="98" t="s">
        <v>342</v>
      </c>
      <c r="F39" s="101">
        <v>12</v>
      </c>
      <c r="G39" s="78">
        <v>12</v>
      </c>
      <c r="H39" s="220">
        <v>1152</v>
      </c>
    </row>
    <row r="40" spans="1:10" x14ac:dyDescent="0.25">
      <c r="B40" s="237"/>
      <c r="C40" s="76" t="s">
        <v>332</v>
      </c>
      <c r="D40" s="73" t="s">
        <v>327</v>
      </c>
      <c r="E40" s="99" t="s">
        <v>347</v>
      </c>
      <c r="F40" s="102">
        <v>12</v>
      </c>
      <c r="G40" s="73">
        <v>12</v>
      </c>
      <c r="H40" s="221">
        <v>1372.2</v>
      </c>
    </row>
    <row r="41" spans="1:10" ht="15.75" thickBot="1" x14ac:dyDescent="0.3">
      <c r="B41" s="238"/>
      <c r="C41" s="79" t="s">
        <v>333</v>
      </c>
      <c r="D41" s="80" t="s">
        <v>336</v>
      </c>
      <c r="E41" s="100" t="s">
        <v>348</v>
      </c>
      <c r="F41" s="103">
        <v>12</v>
      </c>
      <c r="G41" s="80">
        <v>12</v>
      </c>
      <c r="H41" s="222">
        <v>1712.6</v>
      </c>
      <c r="I41" s="71" t="s">
        <v>593</v>
      </c>
    </row>
    <row r="42" spans="1:10" x14ac:dyDescent="0.25">
      <c r="B42" s="226" t="s">
        <v>325</v>
      </c>
      <c r="C42" s="77" t="s">
        <v>331</v>
      </c>
      <c r="D42" s="78" t="s">
        <v>326</v>
      </c>
      <c r="E42" s="98" t="s">
        <v>341</v>
      </c>
      <c r="F42" s="101">
        <v>12</v>
      </c>
      <c r="G42" s="78">
        <v>8</v>
      </c>
      <c r="H42" s="220">
        <v>1651.6</v>
      </c>
    </row>
    <row r="43" spans="1:10" ht="15.75" customHeight="1" x14ac:dyDescent="0.25">
      <c r="B43" s="235"/>
      <c r="C43" s="76" t="s">
        <v>335</v>
      </c>
      <c r="D43" s="73" t="s">
        <v>327</v>
      </c>
      <c r="E43" s="99" t="s">
        <v>347</v>
      </c>
      <c r="F43" s="102">
        <v>12</v>
      </c>
      <c r="G43" s="73">
        <v>8</v>
      </c>
      <c r="H43" s="221">
        <v>2019</v>
      </c>
    </row>
    <row r="44" spans="1:10" s="96" customFormat="1" ht="17.25" customHeight="1" thickBot="1" x14ac:dyDescent="0.3">
      <c r="A44" s="71"/>
      <c r="B44" s="239"/>
      <c r="C44" s="79" t="s">
        <v>334</v>
      </c>
      <c r="D44" s="80" t="s">
        <v>336</v>
      </c>
      <c r="E44" s="100" t="s">
        <v>348</v>
      </c>
      <c r="F44" s="103">
        <v>12</v>
      </c>
      <c r="G44" s="80">
        <v>6</v>
      </c>
      <c r="H44" s="222">
        <v>2793</v>
      </c>
    </row>
    <row r="45" spans="1:10" ht="15.75" thickBot="1" x14ac:dyDescent="0.3">
      <c r="A45" s="96"/>
      <c r="B45" s="240" t="s">
        <v>595</v>
      </c>
      <c r="C45" s="241"/>
      <c r="D45" s="241"/>
      <c r="E45" s="241"/>
      <c r="F45" s="241"/>
      <c r="G45" s="241"/>
      <c r="H45" s="242"/>
    </row>
    <row r="46" spans="1:10" ht="15.75" thickBot="1" x14ac:dyDescent="0.3">
      <c r="A46" s="96"/>
      <c r="B46" s="175"/>
      <c r="C46" s="175"/>
      <c r="D46" s="175"/>
      <c r="E46" s="175"/>
      <c r="F46" s="175"/>
      <c r="G46" s="175"/>
      <c r="H46" s="175"/>
      <c r="I46"/>
    </row>
    <row r="47" spans="1:10" ht="15.75" thickBot="1" x14ac:dyDescent="0.3">
      <c r="B47" s="232" t="s">
        <v>337</v>
      </c>
      <c r="C47" s="233"/>
      <c r="D47" s="233"/>
      <c r="E47" s="233"/>
      <c r="F47" s="234"/>
      <c r="I47"/>
    </row>
    <row r="48" spans="1:10" ht="45.75" thickBot="1" x14ac:dyDescent="0.3">
      <c r="B48" s="81" t="s">
        <v>338</v>
      </c>
      <c r="C48" s="82" t="s">
        <v>355</v>
      </c>
      <c r="D48" s="82" t="s">
        <v>340</v>
      </c>
      <c r="E48" s="82" t="s">
        <v>350</v>
      </c>
      <c r="F48" s="83" t="s">
        <v>339</v>
      </c>
      <c r="G48" s="75"/>
      <c r="H48" s="75"/>
      <c r="I48"/>
      <c r="J48" s="90"/>
    </row>
    <row r="49" spans="2:9" x14ac:dyDescent="0.25">
      <c r="B49" s="176" t="s">
        <v>326</v>
      </c>
      <c r="C49" s="177" t="s">
        <v>494</v>
      </c>
      <c r="D49" s="177">
        <v>8</v>
      </c>
      <c r="E49" s="178">
        <v>10</v>
      </c>
      <c r="F49" s="217">
        <v>10956.2</v>
      </c>
      <c r="G49" s="71" t="s">
        <v>593</v>
      </c>
      <c r="H49"/>
      <c r="I49" s="90"/>
    </row>
    <row r="50" spans="2:9" x14ac:dyDescent="0.25">
      <c r="B50" s="87" t="s">
        <v>327</v>
      </c>
      <c r="C50" s="73" t="s">
        <v>495</v>
      </c>
      <c r="D50" s="73" t="s">
        <v>343</v>
      </c>
      <c r="E50" s="94">
        <v>10</v>
      </c>
      <c r="F50" s="218">
        <v>13351.77</v>
      </c>
      <c r="G50" s="90"/>
      <c r="H50"/>
      <c r="I50" s="90"/>
    </row>
    <row r="51" spans="2:9" ht="15.75" thickBot="1" x14ac:dyDescent="0.3">
      <c r="B51" s="88" t="s">
        <v>336</v>
      </c>
      <c r="C51" s="80" t="s">
        <v>346</v>
      </c>
      <c r="D51" s="80" t="s">
        <v>344</v>
      </c>
      <c r="E51" s="95">
        <v>10</v>
      </c>
      <c r="F51" s="219">
        <v>14736.599999999999</v>
      </c>
      <c r="G51" s="90"/>
      <c r="H51"/>
    </row>
    <row r="52" spans="2:9" ht="15.75" thickBot="1" x14ac:dyDescent="0.3">
      <c r="B52" s="223" t="s">
        <v>356</v>
      </c>
      <c r="C52" s="224"/>
      <c r="D52" s="224"/>
      <c r="E52" s="224"/>
      <c r="F52" s="225"/>
      <c r="I52"/>
    </row>
  </sheetData>
  <mergeCells count="9">
    <mergeCell ref="B52:F52"/>
    <mergeCell ref="B2:G2"/>
    <mergeCell ref="B33:G33"/>
    <mergeCell ref="B35:H35"/>
    <mergeCell ref="B37:B38"/>
    <mergeCell ref="B39:B41"/>
    <mergeCell ref="B42:B44"/>
    <mergeCell ref="B45:H45"/>
    <mergeCell ref="B47:F47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0ABA-3C33-4837-80E6-0551EFCFA6FC}">
  <dimension ref="A1:E71"/>
  <sheetViews>
    <sheetView workbookViewId="0">
      <selection activeCell="J14" sqref="J14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5"/>
      <c r="B1" s="246" t="s">
        <v>0</v>
      </c>
      <c r="C1" s="246"/>
      <c r="D1" s="246"/>
      <c r="E1" s="246"/>
    </row>
    <row r="2" spans="1:5" ht="33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547</v>
      </c>
      <c r="B3" s="279"/>
      <c r="C3" s="254" t="s">
        <v>2</v>
      </c>
      <c r="D3" s="255"/>
      <c r="E3" s="256"/>
    </row>
    <row r="4" spans="1:5" ht="15.75" x14ac:dyDescent="0.25">
      <c r="A4" s="280" t="s">
        <v>497</v>
      </c>
      <c r="B4" s="280"/>
      <c r="C4" s="254" t="s">
        <v>548</v>
      </c>
      <c r="D4" s="255"/>
      <c r="E4" s="256"/>
    </row>
    <row r="5" spans="1:5" ht="15.75" x14ac:dyDescent="0.25">
      <c r="A5" s="253" t="s">
        <v>539</v>
      </c>
      <c r="B5" s="253"/>
      <c r="C5" s="254" t="s">
        <v>5</v>
      </c>
      <c r="D5" s="255"/>
      <c r="E5" s="256"/>
    </row>
    <row r="6" spans="1:5" ht="15.75" x14ac:dyDescent="0.25">
      <c r="A6" s="277" t="s">
        <v>549</v>
      </c>
      <c r="B6" s="284"/>
      <c r="C6" s="254" t="s">
        <v>273</v>
      </c>
      <c r="D6" s="255"/>
      <c r="E6" s="256"/>
    </row>
    <row r="7" spans="1:5" x14ac:dyDescent="0.25">
      <c r="A7" s="259" t="s">
        <v>550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207" t="s">
        <v>197</v>
      </c>
      <c r="B11" s="208" t="s">
        <v>551</v>
      </c>
      <c r="C11" s="209">
        <v>952</v>
      </c>
      <c r="D11" s="210">
        <v>2.7</v>
      </c>
      <c r="E11" s="210">
        <f>C11*D11</f>
        <v>2570.4</v>
      </c>
    </row>
    <row r="12" spans="1:5" x14ac:dyDescent="0.25">
      <c r="A12" s="16" t="s">
        <v>75</v>
      </c>
      <c r="B12" s="16" t="s">
        <v>14</v>
      </c>
      <c r="C12" s="24">
        <v>1</v>
      </c>
      <c r="D12" s="23">
        <v>2603.8175000000001</v>
      </c>
      <c r="E12" s="23">
        <f t="shared" ref="E12:E38" si="0">PRODUCT(C12*D12)</f>
        <v>2603.8175000000001</v>
      </c>
    </row>
    <row r="13" spans="1:5" x14ac:dyDescent="0.25">
      <c r="A13" s="16" t="s">
        <v>15</v>
      </c>
      <c r="B13" s="16" t="s">
        <v>60</v>
      </c>
      <c r="C13" s="24">
        <v>1.5</v>
      </c>
      <c r="D13" s="23">
        <v>350.35750000000002</v>
      </c>
      <c r="E13" s="23">
        <f t="shared" si="0"/>
        <v>525.53625</v>
      </c>
    </row>
    <row r="14" spans="1:5" x14ac:dyDescent="0.25">
      <c r="A14" s="16" t="s">
        <v>246</v>
      </c>
      <c r="B14" s="16" t="s">
        <v>60</v>
      </c>
      <c r="C14" s="24">
        <v>0.6</v>
      </c>
      <c r="D14" s="23">
        <v>2107.0950000000003</v>
      </c>
      <c r="E14" s="23">
        <f t="shared" si="0"/>
        <v>1264.2570000000001</v>
      </c>
    </row>
    <row r="15" spans="1:5" x14ac:dyDescent="0.25">
      <c r="A15" s="16" t="s">
        <v>247</v>
      </c>
      <c r="B15" s="16" t="s">
        <v>60</v>
      </c>
      <c r="C15" s="24">
        <v>0.5</v>
      </c>
      <c r="D15" s="23">
        <v>3025.1680000000001</v>
      </c>
      <c r="E15" s="23">
        <f t="shared" si="0"/>
        <v>1512.5840000000001</v>
      </c>
    </row>
    <row r="16" spans="1:5" x14ac:dyDescent="0.25">
      <c r="A16" s="16" t="s">
        <v>67</v>
      </c>
      <c r="B16" s="16" t="s">
        <v>60</v>
      </c>
      <c r="C16" s="24">
        <v>5</v>
      </c>
      <c r="D16" s="23">
        <v>533.33333333333337</v>
      </c>
      <c r="E16" s="23">
        <f t="shared" si="0"/>
        <v>2666.666666666667</v>
      </c>
    </row>
    <row r="17" spans="1:5" x14ac:dyDescent="0.25">
      <c r="A17" s="16" t="s">
        <v>16</v>
      </c>
      <c r="B17" s="16" t="s">
        <v>17</v>
      </c>
      <c r="C17" s="16">
        <v>1</v>
      </c>
      <c r="D17" s="23">
        <v>110.29</v>
      </c>
      <c r="E17" s="23">
        <f t="shared" si="0"/>
        <v>110.29</v>
      </c>
    </row>
    <row r="18" spans="1:5" x14ac:dyDescent="0.25">
      <c r="A18" s="16" t="s">
        <v>18</v>
      </c>
      <c r="B18" s="16" t="s">
        <v>17</v>
      </c>
      <c r="C18" s="16">
        <v>2</v>
      </c>
      <c r="D18" s="23">
        <v>77.272000000000006</v>
      </c>
      <c r="E18" s="23">
        <f>PRODUCT(C18*D18)</f>
        <v>154.54400000000001</v>
      </c>
    </row>
    <row r="19" spans="1:5" x14ac:dyDescent="0.25">
      <c r="A19" s="16" t="s">
        <v>19</v>
      </c>
      <c r="B19" s="16" t="s">
        <v>17</v>
      </c>
      <c r="C19" s="16">
        <v>2</v>
      </c>
      <c r="D19" s="23">
        <v>309.51499999999999</v>
      </c>
      <c r="E19" s="23">
        <f t="shared" si="0"/>
        <v>619.03</v>
      </c>
    </row>
    <row r="20" spans="1:5" x14ac:dyDescent="0.25">
      <c r="A20" s="16" t="s">
        <v>21</v>
      </c>
      <c r="B20" s="16" t="s">
        <v>17</v>
      </c>
      <c r="C20" s="16">
        <v>1</v>
      </c>
      <c r="D20" s="23">
        <v>147.53874999999999</v>
      </c>
      <c r="E20" s="23">
        <f t="shared" si="0"/>
        <v>147.53874999999999</v>
      </c>
    </row>
    <row r="21" spans="1:5" x14ac:dyDescent="0.25">
      <c r="A21" s="16" t="s">
        <v>22</v>
      </c>
      <c r="B21" s="16" t="s">
        <v>17</v>
      </c>
      <c r="C21" s="16">
        <v>0.3</v>
      </c>
      <c r="D21" s="23">
        <v>63.465714285714284</v>
      </c>
      <c r="E21" s="23">
        <f t="shared" si="0"/>
        <v>19.039714285714286</v>
      </c>
    </row>
    <row r="22" spans="1:5" x14ac:dyDescent="0.25">
      <c r="A22" s="16" t="s">
        <v>23</v>
      </c>
      <c r="B22" s="16" t="s">
        <v>17</v>
      </c>
      <c r="C22" s="16">
        <v>2</v>
      </c>
      <c r="D22" s="23">
        <v>63.465714285714284</v>
      </c>
      <c r="E22" s="23">
        <f t="shared" si="0"/>
        <v>126.93142857142857</v>
      </c>
    </row>
    <row r="23" spans="1:5" x14ac:dyDescent="0.25">
      <c r="A23" s="16" t="s">
        <v>552</v>
      </c>
      <c r="B23" s="16" t="s">
        <v>17</v>
      </c>
      <c r="C23" s="16">
        <v>0.4</v>
      </c>
      <c r="D23" s="23">
        <v>88.197499999999991</v>
      </c>
      <c r="E23" s="23">
        <f t="shared" si="0"/>
        <v>35.278999999999996</v>
      </c>
    </row>
    <row r="24" spans="1:5" x14ac:dyDescent="0.25">
      <c r="A24" s="16" t="s">
        <v>26</v>
      </c>
      <c r="B24" s="16" t="s">
        <v>17</v>
      </c>
      <c r="C24" s="16">
        <v>0.4</v>
      </c>
      <c r="D24" s="23">
        <v>106.47</v>
      </c>
      <c r="E24" s="23">
        <f t="shared" si="0"/>
        <v>42.588000000000001</v>
      </c>
    </row>
    <row r="25" spans="1:5" x14ac:dyDescent="0.25">
      <c r="A25" s="16" t="s">
        <v>32</v>
      </c>
      <c r="B25" s="16" t="s">
        <v>17</v>
      </c>
      <c r="C25" s="16">
        <v>3</v>
      </c>
      <c r="D25" s="23">
        <v>26.28</v>
      </c>
      <c r="E25" s="23">
        <f t="shared" si="0"/>
        <v>78.84</v>
      </c>
    </row>
    <row r="26" spans="1:5" x14ac:dyDescent="0.25">
      <c r="A26" s="16" t="s">
        <v>33</v>
      </c>
      <c r="B26" s="16" t="s">
        <v>17</v>
      </c>
      <c r="C26" s="16">
        <v>3</v>
      </c>
      <c r="D26" s="23">
        <v>28.127499999999998</v>
      </c>
      <c r="E26" s="23">
        <f t="shared" si="0"/>
        <v>84.382499999999993</v>
      </c>
    </row>
    <row r="27" spans="1:5" x14ac:dyDescent="0.25">
      <c r="A27" s="16" t="s">
        <v>34</v>
      </c>
      <c r="B27" s="16" t="s">
        <v>17</v>
      </c>
      <c r="C27" s="16">
        <v>6</v>
      </c>
      <c r="D27" s="23">
        <v>27.841249999999999</v>
      </c>
      <c r="E27" s="23">
        <f t="shared" si="0"/>
        <v>167.04749999999999</v>
      </c>
    </row>
    <row r="28" spans="1:5" x14ac:dyDescent="0.25">
      <c r="A28" s="16" t="s">
        <v>35</v>
      </c>
      <c r="B28" s="16" t="s">
        <v>17</v>
      </c>
      <c r="C28" s="16">
        <v>3</v>
      </c>
      <c r="D28" s="23">
        <v>131.6</v>
      </c>
      <c r="E28" s="23">
        <f t="shared" si="0"/>
        <v>394.79999999999995</v>
      </c>
    </row>
    <row r="29" spans="1:5" x14ac:dyDescent="0.25">
      <c r="A29" s="16" t="s">
        <v>249</v>
      </c>
      <c r="B29" s="16" t="s">
        <v>17</v>
      </c>
      <c r="C29" s="16">
        <v>3</v>
      </c>
      <c r="D29" s="23">
        <v>51.134999999999998</v>
      </c>
      <c r="E29" s="23">
        <f t="shared" si="0"/>
        <v>153.405</v>
      </c>
    </row>
    <row r="30" spans="1:5" x14ac:dyDescent="0.25">
      <c r="A30" s="16" t="s">
        <v>29</v>
      </c>
      <c r="B30" s="16" t="s">
        <v>17</v>
      </c>
      <c r="C30" s="16">
        <v>2</v>
      </c>
      <c r="D30" s="23">
        <v>2.5</v>
      </c>
      <c r="E30" s="23">
        <f t="shared" si="0"/>
        <v>5</v>
      </c>
    </row>
    <row r="31" spans="1:5" x14ac:dyDescent="0.25">
      <c r="A31" s="16" t="s">
        <v>29</v>
      </c>
      <c r="B31" s="16" t="s">
        <v>17</v>
      </c>
      <c r="C31" s="16">
        <v>1.2</v>
      </c>
      <c r="D31" s="23">
        <v>39.113749999999996</v>
      </c>
      <c r="E31" s="23">
        <f t="shared" si="0"/>
        <v>46.936499999999995</v>
      </c>
    </row>
    <row r="32" spans="1:5" x14ac:dyDescent="0.25">
      <c r="A32" s="16" t="s">
        <v>30</v>
      </c>
      <c r="B32" s="16" t="s">
        <v>17</v>
      </c>
      <c r="C32" s="16">
        <v>1</v>
      </c>
      <c r="D32" s="23">
        <v>131.6</v>
      </c>
      <c r="E32" s="23">
        <f t="shared" si="0"/>
        <v>131.6</v>
      </c>
    </row>
    <row r="33" spans="1:5" x14ac:dyDescent="0.25">
      <c r="A33" s="16" t="s">
        <v>553</v>
      </c>
      <c r="B33" s="16" t="s">
        <v>17</v>
      </c>
      <c r="C33" s="24">
        <v>250</v>
      </c>
      <c r="D33" s="23">
        <v>10</v>
      </c>
      <c r="E33" s="23">
        <f t="shared" si="0"/>
        <v>2500</v>
      </c>
    </row>
    <row r="34" spans="1:5" x14ac:dyDescent="0.25">
      <c r="A34" s="16" t="s">
        <v>554</v>
      </c>
      <c r="B34" s="16" t="s">
        <v>17</v>
      </c>
      <c r="C34" s="24">
        <v>5</v>
      </c>
      <c r="D34" s="23">
        <v>15</v>
      </c>
      <c r="E34" s="23">
        <f t="shared" si="0"/>
        <v>75</v>
      </c>
    </row>
    <row r="35" spans="1:5" x14ac:dyDescent="0.25">
      <c r="A35" s="211" t="s">
        <v>555</v>
      </c>
      <c r="B35" s="16" t="s">
        <v>551</v>
      </c>
      <c r="C35" s="24">
        <v>61</v>
      </c>
      <c r="D35" s="23">
        <v>83</v>
      </c>
      <c r="E35" s="23">
        <f t="shared" si="0"/>
        <v>5063</v>
      </c>
    </row>
    <row r="36" spans="1:5" x14ac:dyDescent="0.25">
      <c r="A36" s="211" t="s">
        <v>556</v>
      </c>
      <c r="B36" s="16" t="s">
        <v>551</v>
      </c>
      <c r="C36" s="24">
        <v>30</v>
      </c>
      <c r="D36" s="23">
        <v>71</v>
      </c>
      <c r="E36" s="23">
        <f t="shared" si="0"/>
        <v>2130</v>
      </c>
    </row>
    <row r="37" spans="1:5" x14ac:dyDescent="0.25">
      <c r="A37" s="211" t="s">
        <v>557</v>
      </c>
      <c r="B37" s="16" t="s">
        <v>551</v>
      </c>
      <c r="C37" s="24">
        <v>308</v>
      </c>
      <c r="D37" s="23">
        <v>18</v>
      </c>
      <c r="E37" s="23">
        <f t="shared" si="0"/>
        <v>5544</v>
      </c>
    </row>
    <row r="38" spans="1:5" x14ac:dyDescent="0.25">
      <c r="A38" s="212" t="s">
        <v>558</v>
      </c>
      <c r="B38" s="16" t="s">
        <v>551</v>
      </c>
      <c r="C38" s="24">
        <v>136</v>
      </c>
      <c r="D38" s="23">
        <v>25</v>
      </c>
      <c r="E38" s="23">
        <f t="shared" si="0"/>
        <v>3400</v>
      </c>
    </row>
    <row r="39" spans="1:5" x14ac:dyDescent="0.25">
      <c r="A39" s="3" t="s">
        <v>36</v>
      </c>
      <c r="B39" s="3"/>
      <c r="C39" s="4"/>
      <c r="D39" s="4"/>
      <c r="E39" s="4">
        <f>SUM(E12:E38)</f>
        <v>29602.113809523813</v>
      </c>
    </row>
    <row r="40" spans="1:5" x14ac:dyDescent="0.25">
      <c r="A40" s="22" t="s">
        <v>37</v>
      </c>
      <c r="B40" s="22"/>
      <c r="C40" s="117"/>
      <c r="D40" s="22"/>
      <c r="E40" s="22"/>
    </row>
    <row r="41" spans="1:5" x14ac:dyDescent="0.25">
      <c r="A41" s="16" t="s">
        <v>38</v>
      </c>
      <c r="B41" s="16" t="s">
        <v>251</v>
      </c>
      <c r="C41" s="24">
        <v>3</v>
      </c>
      <c r="D41" s="23">
        <v>140</v>
      </c>
      <c r="E41" s="23">
        <f t="shared" ref="E41:E50" si="1">PRODUCT(C41*D41)</f>
        <v>420</v>
      </c>
    </row>
    <row r="42" spans="1:5" x14ac:dyDescent="0.25">
      <c r="A42" s="16" t="s">
        <v>40</v>
      </c>
      <c r="B42" s="16" t="s">
        <v>251</v>
      </c>
      <c r="C42" s="24">
        <v>4</v>
      </c>
      <c r="D42" s="23">
        <v>140</v>
      </c>
      <c r="E42" s="23">
        <f>PRODUCT(C42*D42)</f>
        <v>560</v>
      </c>
    </row>
    <row r="43" spans="1:5" x14ac:dyDescent="0.25">
      <c r="A43" s="16" t="s">
        <v>41</v>
      </c>
      <c r="B43" s="16" t="s">
        <v>251</v>
      </c>
      <c r="C43" s="24">
        <v>3</v>
      </c>
      <c r="D43" s="23">
        <v>140</v>
      </c>
      <c r="E43" s="23">
        <f t="shared" ref="E43:E47" si="2">PRODUCT(C43*D43)</f>
        <v>420</v>
      </c>
    </row>
    <row r="44" spans="1:5" x14ac:dyDescent="0.25">
      <c r="A44" s="16" t="s">
        <v>86</v>
      </c>
      <c r="B44" s="16" t="s">
        <v>251</v>
      </c>
      <c r="C44" s="24">
        <v>10</v>
      </c>
      <c r="D44" s="23">
        <v>140</v>
      </c>
      <c r="E44" s="23">
        <f t="shared" si="2"/>
        <v>1400</v>
      </c>
    </row>
    <row r="45" spans="1:5" x14ac:dyDescent="0.25">
      <c r="A45" s="16" t="s">
        <v>559</v>
      </c>
      <c r="B45" s="16" t="s">
        <v>251</v>
      </c>
      <c r="C45" s="24">
        <v>20</v>
      </c>
      <c r="D45" s="23">
        <v>140</v>
      </c>
      <c r="E45" s="23">
        <f t="shared" si="2"/>
        <v>2800</v>
      </c>
    </row>
    <row r="46" spans="1:5" x14ac:dyDescent="0.25">
      <c r="A46" s="16" t="s">
        <v>375</v>
      </c>
      <c r="B46" s="16" t="s">
        <v>251</v>
      </c>
      <c r="C46" s="24">
        <v>20</v>
      </c>
      <c r="D46" s="23">
        <v>140</v>
      </c>
      <c r="E46" s="23">
        <f t="shared" si="2"/>
        <v>2800</v>
      </c>
    </row>
    <row r="47" spans="1:5" x14ac:dyDescent="0.25">
      <c r="A47" s="16" t="s">
        <v>560</v>
      </c>
      <c r="B47" s="16" t="s">
        <v>251</v>
      </c>
      <c r="C47" s="24">
        <v>10</v>
      </c>
      <c r="D47" s="23">
        <v>140</v>
      </c>
      <c r="E47" s="23">
        <f t="shared" si="2"/>
        <v>1400</v>
      </c>
    </row>
    <row r="48" spans="1:5" x14ac:dyDescent="0.25">
      <c r="A48" s="16" t="s">
        <v>561</v>
      </c>
      <c r="B48" s="16" t="s">
        <v>251</v>
      </c>
      <c r="C48" s="24">
        <v>15</v>
      </c>
      <c r="D48" s="23">
        <v>140</v>
      </c>
      <c r="E48" s="23">
        <f t="shared" si="1"/>
        <v>2100</v>
      </c>
    </row>
    <row r="49" spans="1:5" x14ac:dyDescent="0.25">
      <c r="A49" s="16" t="s">
        <v>43</v>
      </c>
      <c r="B49" s="16" t="s">
        <v>48</v>
      </c>
      <c r="C49" s="24">
        <v>1</v>
      </c>
      <c r="D49" s="23">
        <v>1500</v>
      </c>
      <c r="E49" s="23">
        <f t="shared" si="1"/>
        <v>1500</v>
      </c>
    </row>
    <row r="50" spans="1:5" x14ac:dyDescent="0.25">
      <c r="A50" s="16" t="s">
        <v>44</v>
      </c>
      <c r="B50" s="16" t="s">
        <v>48</v>
      </c>
      <c r="C50" s="24">
        <v>1</v>
      </c>
      <c r="D50" s="23">
        <v>1500</v>
      </c>
      <c r="E50" s="23">
        <f t="shared" si="1"/>
        <v>1500</v>
      </c>
    </row>
    <row r="51" spans="1:5" x14ac:dyDescent="0.25">
      <c r="A51" s="3" t="s">
        <v>45</v>
      </c>
      <c r="B51" s="3"/>
      <c r="C51" s="4"/>
      <c r="D51" s="4"/>
      <c r="E51" s="4">
        <f>SUM(E41:E50)</f>
        <v>14900</v>
      </c>
    </row>
    <row r="52" spans="1:5" x14ac:dyDescent="0.25">
      <c r="A52" s="22" t="s">
        <v>46</v>
      </c>
      <c r="B52" s="22"/>
      <c r="C52" s="117"/>
      <c r="D52" s="22"/>
      <c r="E52" s="22"/>
    </row>
    <row r="53" spans="1:5" x14ac:dyDescent="0.25">
      <c r="A53" s="16" t="s">
        <v>47</v>
      </c>
      <c r="B53" s="16" t="s">
        <v>253</v>
      </c>
      <c r="C53" s="24">
        <v>0.2</v>
      </c>
      <c r="D53" s="23">
        <v>20000</v>
      </c>
      <c r="E53" s="23">
        <f>PRODUCT(C53*D53)</f>
        <v>4000</v>
      </c>
    </row>
    <row r="54" spans="1:5" x14ac:dyDescent="0.25">
      <c r="A54" s="16" t="s">
        <v>254</v>
      </c>
      <c r="B54" s="16" t="s">
        <v>48</v>
      </c>
      <c r="C54" s="24">
        <v>1</v>
      </c>
      <c r="D54" s="23">
        <v>150</v>
      </c>
      <c r="E54" s="23">
        <f>PRODUCT(C54*D54)</f>
        <v>150</v>
      </c>
    </row>
    <row r="55" spans="1:5" x14ac:dyDescent="0.25">
      <c r="A55" s="64" t="s">
        <v>51</v>
      </c>
      <c r="B55" s="65"/>
      <c r="C55" s="66"/>
      <c r="D55" s="66"/>
      <c r="E55" s="67">
        <f>SUM(E53:E54)</f>
        <v>4150</v>
      </c>
    </row>
    <row r="56" spans="1:5" x14ac:dyDescent="0.25">
      <c r="A56" s="125" t="s">
        <v>65</v>
      </c>
      <c r="B56" s="125"/>
      <c r="C56" s="126"/>
      <c r="D56" s="125"/>
      <c r="E56" s="127">
        <f>SUM(E39+E51+E55)</f>
        <v>48652.113809523813</v>
      </c>
    </row>
    <row r="59" spans="1:5" x14ac:dyDescent="0.25">
      <c r="A59" s="263" t="s">
        <v>53</v>
      </c>
      <c r="B59" s="264"/>
    </row>
    <row r="60" spans="1:5" x14ac:dyDescent="0.25">
      <c r="A60" s="15" t="s">
        <v>8</v>
      </c>
      <c r="B60" s="25">
        <f>E39</f>
        <v>29602.113809523813</v>
      </c>
    </row>
    <row r="61" spans="1:5" x14ac:dyDescent="0.25">
      <c r="A61" s="22" t="s">
        <v>37</v>
      </c>
      <c r="B61" s="25">
        <f>E51</f>
        <v>14900</v>
      </c>
    </row>
    <row r="62" spans="1:5" x14ac:dyDescent="0.25">
      <c r="A62" s="22" t="s">
        <v>46</v>
      </c>
      <c r="B62" s="25">
        <f>E55</f>
        <v>4150</v>
      </c>
    </row>
    <row r="63" spans="1:5" x14ac:dyDescent="0.25">
      <c r="A63" s="14" t="s">
        <v>52</v>
      </c>
      <c r="B63" s="26">
        <f>E56</f>
        <v>48652.113809523813</v>
      </c>
    </row>
    <row r="66" spans="1:4" x14ac:dyDescent="0.25">
      <c r="A66" s="265" t="s">
        <v>541</v>
      </c>
      <c r="B66" s="265"/>
      <c r="C66" s="265"/>
      <c r="D66" s="265"/>
    </row>
    <row r="67" spans="1:4" x14ac:dyDescent="0.25">
      <c r="A67" t="s">
        <v>54</v>
      </c>
    </row>
    <row r="68" spans="1:4" ht="15.75" x14ac:dyDescent="0.25">
      <c r="A68" s="243" t="s">
        <v>55</v>
      </c>
      <c r="B68" s="243"/>
      <c r="C68" s="243"/>
      <c r="D68" s="243"/>
    </row>
    <row r="69" spans="1:4" ht="15.75" x14ac:dyDescent="0.25">
      <c r="A69" s="243" t="s">
        <v>56</v>
      </c>
      <c r="B69" s="243"/>
      <c r="C69" s="243"/>
      <c r="D69" s="243"/>
    </row>
    <row r="70" spans="1:4" ht="15.75" x14ac:dyDescent="0.25">
      <c r="A70" s="243" t="s">
        <v>57</v>
      </c>
      <c r="B70" s="243"/>
      <c r="C70" s="243"/>
      <c r="D70" s="243"/>
    </row>
    <row r="71" spans="1:4" ht="15.75" x14ac:dyDescent="0.25">
      <c r="A71" s="243" t="s">
        <v>58</v>
      </c>
      <c r="B71" s="243"/>
    </row>
  </sheetData>
  <mergeCells count="23">
    <mergeCell ref="A71:B71"/>
    <mergeCell ref="A68:B68"/>
    <mergeCell ref="C68:D68"/>
    <mergeCell ref="A69:B69"/>
    <mergeCell ref="C69:D69"/>
    <mergeCell ref="A70:B70"/>
    <mergeCell ref="C70:D70"/>
    <mergeCell ref="A66:B66"/>
    <mergeCell ref="C66:D66"/>
    <mergeCell ref="A9:E9"/>
    <mergeCell ref="A59:B59"/>
    <mergeCell ref="A5:B5"/>
    <mergeCell ref="C5:E5"/>
    <mergeCell ref="A6:B6"/>
    <mergeCell ref="C6:E6"/>
    <mergeCell ref="A7:E7"/>
    <mergeCell ref="A8:E8"/>
    <mergeCell ref="A1:A2"/>
    <mergeCell ref="B1:E2"/>
    <mergeCell ref="A3:B3"/>
    <mergeCell ref="C3:E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309A-EE60-461B-BD78-8838E1E90D8E}">
  <dimension ref="A1:E75"/>
  <sheetViews>
    <sheetView workbookViewId="0">
      <selection sqref="A1:E76"/>
    </sheetView>
  </sheetViews>
  <sheetFormatPr defaultRowHeight="15" x14ac:dyDescent="0.25"/>
  <cols>
    <col min="1" max="1" width="31.28515625" customWidth="1"/>
    <col min="2" max="2" width="14.85546875" customWidth="1"/>
    <col min="3" max="3" width="16.28515625" customWidth="1"/>
    <col min="4" max="4" width="15.28515625" customWidth="1"/>
    <col min="5" max="5" width="1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532</v>
      </c>
      <c r="B3" s="279"/>
      <c r="C3" s="254" t="s">
        <v>255</v>
      </c>
      <c r="D3" s="255"/>
      <c r="E3" s="256"/>
    </row>
    <row r="4" spans="1:5" ht="15.75" x14ac:dyDescent="0.25">
      <c r="A4" s="280" t="s">
        <v>66</v>
      </c>
      <c r="B4" s="280"/>
      <c r="C4" s="254" t="s">
        <v>533</v>
      </c>
      <c r="D4" s="255"/>
      <c r="E4" s="256"/>
    </row>
    <row r="5" spans="1:5" ht="15.75" x14ac:dyDescent="0.25">
      <c r="A5" s="253" t="s">
        <v>539</v>
      </c>
      <c r="B5" s="253"/>
      <c r="C5" s="254" t="s">
        <v>72</v>
      </c>
      <c r="D5" s="255"/>
      <c r="E5" s="256"/>
    </row>
    <row r="6" spans="1:5" ht="15.75" x14ac:dyDescent="0.25">
      <c r="A6" s="277" t="s">
        <v>534</v>
      </c>
      <c r="B6" s="250"/>
      <c r="C6" s="254" t="s">
        <v>257</v>
      </c>
      <c r="D6" s="255"/>
      <c r="E6" s="256"/>
    </row>
    <row r="7" spans="1:5" x14ac:dyDescent="0.25">
      <c r="A7" s="259" t="s">
        <v>387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3.3</v>
      </c>
      <c r="D11" s="18">
        <v>3396.41</v>
      </c>
      <c r="E11" s="18">
        <f>C11*D11</f>
        <v>11208.152999999998</v>
      </c>
    </row>
    <row r="12" spans="1:5" x14ac:dyDescent="0.25">
      <c r="A12" s="16" t="s">
        <v>76</v>
      </c>
      <c r="B12" s="16" t="s">
        <v>14</v>
      </c>
      <c r="C12" s="16">
        <v>10</v>
      </c>
      <c r="D12" s="18">
        <v>307.5</v>
      </c>
      <c r="E12" s="18">
        <f>C12*D12</f>
        <v>3075</v>
      </c>
    </row>
    <row r="13" spans="1:5" x14ac:dyDescent="0.25">
      <c r="A13" s="16" t="s">
        <v>77</v>
      </c>
      <c r="B13" s="16" t="s">
        <v>14</v>
      </c>
      <c r="C13" s="16">
        <v>3.2</v>
      </c>
      <c r="D13" s="18">
        <v>2603.8175000000001</v>
      </c>
      <c r="E13" s="18">
        <f>C13*D13</f>
        <v>8332.2160000000003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3000</v>
      </c>
      <c r="D15" s="18">
        <v>33</v>
      </c>
      <c r="E15" s="18">
        <f>C15*D15</f>
        <v>99000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125675.36900000001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18">
        <v>6</v>
      </c>
      <c r="D18" s="134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18">
        <v>80</v>
      </c>
      <c r="D19" s="134">
        <v>150</v>
      </c>
      <c r="E19" s="23">
        <f t="shared" si="0"/>
        <v>12000</v>
      </c>
    </row>
    <row r="20" spans="1:5" x14ac:dyDescent="0.25">
      <c r="A20" s="34" t="s">
        <v>84</v>
      </c>
      <c r="B20" s="34" t="s">
        <v>82</v>
      </c>
      <c r="C20" s="35">
        <v>6</v>
      </c>
      <c r="D20" s="134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4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18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18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47560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18">
        <v>50</v>
      </c>
      <c r="D27" s="23">
        <v>11.4</v>
      </c>
      <c r="E27" s="23">
        <f>C27*D27</f>
        <v>570</v>
      </c>
    </row>
    <row r="28" spans="1:5" x14ac:dyDescent="0.25">
      <c r="A28" s="16" t="s">
        <v>32</v>
      </c>
      <c r="B28" s="16" t="s">
        <v>79</v>
      </c>
      <c r="C28" s="118">
        <v>12</v>
      </c>
      <c r="D28" s="23">
        <v>22</v>
      </c>
      <c r="E28" s="23">
        <f t="shared" ref="E28:E39" si="1">C28*D28</f>
        <v>264</v>
      </c>
    </row>
    <row r="29" spans="1:5" x14ac:dyDescent="0.25">
      <c r="A29" s="16" t="s">
        <v>33</v>
      </c>
      <c r="B29" s="16" t="s">
        <v>92</v>
      </c>
      <c r="C29" s="118">
        <v>6</v>
      </c>
      <c r="D29" s="23">
        <v>20</v>
      </c>
      <c r="E29" s="23">
        <f t="shared" si="1"/>
        <v>120</v>
      </c>
    </row>
    <row r="30" spans="1:5" x14ac:dyDescent="0.25">
      <c r="A30" s="16" t="s">
        <v>34</v>
      </c>
      <c r="B30" s="16" t="s">
        <v>92</v>
      </c>
      <c r="C30" s="118">
        <v>4</v>
      </c>
      <c r="D30" s="23">
        <v>15</v>
      </c>
      <c r="E30" s="23">
        <f t="shared" si="1"/>
        <v>60</v>
      </c>
    </row>
    <row r="31" spans="1:5" x14ac:dyDescent="0.25">
      <c r="A31" s="16" t="s">
        <v>93</v>
      </c>
      <c r="B31" s="16" t="s">
        <v>14</v>
      </c>
      <c r="C31" s="118">
        <v>2.5</v>
      </c>
      <c r="D31" s="23">
        <v>1600</v>
      </c>
      <c r="E31" s="23">
        <f t="shared" si="1"/>
        <v>4000</v>
      </c>
    </row>
    <row r="32" spans="1:5" x14ac:dyDescent="0.25">
      <c r="A32" s="16" t="s">
        <v>94</v>
      </c>
      <c r="B32" s="16" t="s">
        <v>14</v>
      </c>
      <c r="C32" s="118">
        <v>2</v>
      </c>
      <c r="D32" s="23">
        <v>4400</v>
      </c>
      <c r="E32" s="23">
        <f t="shared" si="1"/>
        <v>8800</v>
      </c>
    </row>
    <row r="33" spans="1:5" x14ac:dyDescent="0.25">
      <c r="A33" s="16" t="s">
        <v>258</v>
      </c>
      <c r="B33" s="16" t="s">
        <v>14</v>
      </c>
      <c r="C33" s="118">
        <v>0.6</v>
      </c>
      <c r="D33" s="23">
        <v>2920.84</v>
      </c>
      <c r="E33" s="23">
        <f t="shared" si="1"/>
        <v>1752.5040000000001</v>
      </c>
    </row>
    <row r="34" spans="1:5" x14ac:dyDescent="0.25">
      <c r="A34" s="16" t="s">
        <v>16</v>
      </c>
      <c r="B34" s="16" t="s">
        <v>79</v>
      </c>
      <c r="C34" s="16">
        <v>12</v>
      </c>
      <c r="D34" s="23">
        <v>136</v>
      </c>
      <c r="E34" s="23">
        <f t="shared" si="1"/>
        <v>1632</v>
      </c>
    </row>
    <row r="35" spans="1:5" x14ac:dyDescent="0.25">
      <c r="A35" s="16" t="s">
        <v>18</v>
      </c>
      <c r="B35" s="16" t="s">
        <v>79</v>
      </c>
      <c r="C35" s="16">
        <v>6</v>
      </c>
      <c r="D35" s="23">
        <v>0</v>
      </c>
      <c r="E35" s="23">
        <f t="shared" si="1"/>
        <v>0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139.9</v>
      </c>
      <c r="E38" s="23">
        <f t="shared" si="1"/>
        <v>69.95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17569.454000000002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32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2" t="s">
        <v>535</v>
      </c>
      <c r="B46" s="16" t="s">
        <v>82</v>
      </c>
      <c r="C46" s="16">
        <v>8</v>
      </c>
      <c r="D46" s="23">
        <v>150</v>
      </c>
      <c r="E46" s="23">
        <f t="shared" si="2"/>
        <v>1200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10</v>
      </c>
      <c r="D48" s="23">
        <v>150</v>
      </c>
      <c r="E48" s="23">
        <f t="shared" si="2"/>
        <v>1500</v>
      </c>
    </row>
    <row r="49" spans="1:5" x14ac:dyDescent="0.25">
      <c r="A49" s="16" t="s">
        <v>44</v>
      </c>
      <c r="B49" s="16" t="s">
        <v>445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102</v>
      </c>
      <c r="B50" s="3"/>
      <c r="C50" s="4"/>
      <c r="D50" s="4"/>
      <c r="E50" s="4">
        <f>SUM(E42:E49)</f>
        <v>10560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2160</v>
      </c>
      <c r="D52" s="23">
        <v>5.5</v>
      </c>
      <c r="E52" s="23">
        <f>C52*D52</f>
        <v>11880</v>
      </c>
    </row>
    <row r="53" spans="1:5" x14ac:dyDescent="0.25">
      <c r="A53" s="16" t="s">
        <v>106</v>
      </c>
      <c r="B53" s="16" t="s">
        <v>63</v>
      </c>
      <c r="C53" s="16">
        <v>20</v>
      </c>
      <c r="D53" s="23">
        <v>150</v>
      </c>
      <c r="E53" s="23">
        <f>C53*D53</f>
        <v>3000</v>
      </c>
    </row>
    <row r="54" spans="1:5" x14ac:dyDescent="0.25">
      <c r="A54" s="16" t="s">
        <v>107</v>
      </c>
      <c r="B54" s="16" t="s">
        <v>48</v>
      </c>
      <c r="C54" s="16">
        <v>70</v>
      </c>
      <c r="D54" s="23">
        <v>150</v>
      </c>
      <c r="E54" s="23">
        <f>C54*D54</f>
        <v>10500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2500</v>
      </c>
      <c r="E55" s="23">
        <f>C55*D55</f>
        <v>2500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36880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238244.823</v>
      </c>
    </row>
    <row r="61" spans="1:5" x14ac:dyDescent="0.25">
      <c r="A61" s="263" t="s">
        <v>53</v>
      </c>
      <c r="B61" s="264"/>
    </row>
    <row r="62" spans="1:5" x14ac:dyDescent="0.25">
      <c r="A62" s="15" t="str">
        <f>A10</f>
        <v>1-Preparo de solo/Plantio</v>
      </c>
      <c r="B62" s="25">
        <f>E16</f>
        <v>125675.36900000001</v>
      </c>
    </row>
    <row r="63" spans="1:5" x14ac:dyDescent="0.25">
      <c r="A63" s="22" t="str">
        <f>A17</f>
        <v>2-Serviços</v>
      </c>
      <c r="B63" s="25">
        <f>E25</f>
        <v>47560</v>
      </c>
    </row>
    <row r="64" spans="1:5" x14ac:dyDescent="0.25">
      <c r="A64" s="22" t="str">
        <f>A26</f>
        <v>3-Tratos Culturais</v>
      </c>
      <c r="B64" s="25">
        <f>E40</f>
        <v>17569.454000000002</v>
      </c>
    </row>
    <row r="65" spans="1:4" x14ac:dyDescent="0.25">
      <c r="A65" s="22" t="str">
        <f>A41</f>
        <v>4-Serviços</v>
      </c>
      <c r="B65" s="25">
        <f>E50</f>
        <v>10560</v>
      </c>
    </row>
    <row r="66" spans="1:4" x14ac:dyDescent="0.25">
      <c r="A66" s="22" t="str">
        <f>A51</f>
        <v>5-Outros Custos</v>
      </c>
      <c r="B66" s="25">
        <f>E57</f>
        <v>36880</v>
      </c>
    </row>
    <row r="67" spans="1:4" x14ac:dyDescent="0.25">
      <c r="A67" s="11" t="s">
        <v>52</v>
      </c>
      <c r="B67" s="38">
        <f>E58</f>
        <v>238244.823</v>
      </c>
    </row>
    <row r="70" spans="1:4" x14ac:dyDescent="0.25">
      <c r="A70" s="265" t="s">
        <v>541</v>
      </c>
      <c r="B70" s="265"/>
      <c r="C70" s="265"/>
      <c r="D70" s="265"/>
    </row>
    <row r="71" spans="1:4" x14ac:dyDescent="0.25">
      <c r="A71" t="s">
        <v>54</v>
      </c>
    </row>
    <row r="72" spans="1:4" ht="15.75" x14ac:dyDescent="0.25">
      <c r="A72" s="243" t="s">
        <v>55</v>
      </c>
      <c r="B72" s="243"/>
      <c r="C72" s="243"/>
      <c r="D72" s="243"/>
    </row>
    <row r="73" spans="1:4" ht="15.75" x14ac:dyDescent="0.25">
      <c r="A73" s="105" t="s">
        <v>513</v>
      </c>
      <c r="B73" s="105"/>
      <c r="C73" s="243"/>
      <c r="D73" s="243"/>
    </row>
    <row r="74" spans="1:4" ht="15.75" x14ac:dyDescent="0.25">
      <c r="A74" s="243" t="s">
        <v>57</v>
      </c>
      <c r="B74" s="243"/>
      <c r="C74" s="243"/>
      <c r="D74" s="243"/>
    </row>
    <row r="75" spans="1:4" ht="15.75" x14ac:dyDescent="0.25">
      <c r="A75" s="243" t="s">
        <v>514</v>
      </c>
      <c r="B75" s="243"/>
    </row>
  </sheetData>
  <mergeCells count="22">
    <mergeCell ref="C73:D73"/>
    <mergeCell ref="A74:B74"/>
    <mergeCell ref="C74:D74"/>
    <mergeCell ref="A75:B75"/>
    <mergeCell ref="A9:E9"/>
    <mergeCell ref="A61:B61"/>
    <mergeCell ref="A70:B70"/>
    <mergeCell ref="C70:D70"/>
    <mergeCell ref="A72:B72"/>
    <mergeCell ref="C72:D72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abSelected="1" workbookViewId="0">
      <selection activeCell="F8" sqref="F8"/>
    </sheetView>
  </sheetViews>
  <sheetFormatPr defaultRowHeight="15" x14ac:dyDescent="0.25"/>
  <cols>
    <col min="1" max="1" width="28.5703125" customWidth="1"/>
    <col min="2" max="2" width="15.140625" customWidth="1"/>
    <col min="3" max="3" width="18.85546875" bestFit="1" customWidth="1"/>
    <col min="4" max="4" width="15.28515625" customWidth="1"/>
    <col min="5" max="5" width="14.425781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8.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70</v>
      </c>
      <c r="B3" s="279"/>
      <c r="C3" s="254" t="s">
        <v>255</v>
      </c>
      <c r="D3" s="255"/>
      <c r="E3" s="256"/>
    </row>
    <row r="4" spans="1:5" ht="15.75" x14ac:dyDescent="0.25">
      <c r="A4" s="280" t="s">
        <v>66</v>
      </c>
      <c r="B4" s="280"/>
      <c r="C4" s="254" t="s">
        <v>256</v>
      </c>
      <c r="D4" s="255"/>
      <c r="E4" s="256"/>
    </row>
    <row r="5" spans="1:5" ht="15.75" x14ac:dyDescent="0.25">
      <c r="A5" s="253" t="s">
        <v>539</v>
      </c>
      <c r="B5" s="253"/>
      <c r="C5" s="254" t="s">
        <v>72</v>
      </c>
      <c r="D5" s="255"/>
      <c r="E5" s="256"/>
    </row>
    <row r="6" spans="1:5" ht="15.75" x14ac:dyDescent="0.25">
      <c r="A6" s="248" t="s">
        <v>562</v>
      </c>
      <c r="B6" s="250"/>
      <c r="C6" s="254" t="s">
        <v>257</v>
      </c>
      <c r="D6" s="255"/>
      <c r="E6" s="256"/>
    </row>
    <row r="7" spans="1:5" x14ac:dyDescent="0.25">
      <c r="A7" s="259" t="s">
        <v>387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v>3396.41</v>
      </c>
      <c r="E11" s="18">
        <f>C11*D11</f>
        <v>10189.23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v>2603.8175000000001</v>
      </c>
      <c r="E13" s="18">
        <f>C13*D13</f>
        <v>7811.4525000000003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88905.682499999995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18">
        <v>6</v>
      </c>
      <c r="D18" s="134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18">
        <v>70</v>
      </c>
      <c r="D19" s="134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4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4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18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20</v>
      </c>
      <c r="D23" s="36">
        <v>126</v>
      </c>
      <c r="E23" s="23">
        <f t="shared" si="0"/>
        <v>2520</v>
      </c>
    </row>
    <row r="24" spans="1:5" x14ac:dyDescent="0.25">
      <c r="A24" s="16" t="s">
        <v>88</v>
      </c>
      <c r="B24" s="16" t="s">
        <v>89</v>
      </c>
      <c r="C24" s="118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47320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18">
        <v>25</v>
      </c>
      <c r="D27" s="23">
        <v>11.4</v>
      </c>
      <c r="E27" s="23">
        <f>C27*D27</f>
        <v>285</v>
      </c>
    </row>
    <row r="28" spans="1:5" x14ac:dyDescent="0.25">
      <c r="A28" s="16" t="s">
        <v>32</v>
      </c>
      <c r="B28" s="16" t="s">
        <v>79</v>
      </c>
      <c r="C28" s="118">
        <v>6</v>
      </c>
      <c r="D28" s="23"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18">
        <v>3</v>
      </c>
      <c r="D29" s="23"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18">
        <v>1.2</v>
      </c>
      <c r="D30" s="23"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18">
        <v>2</v>
      </c>
      <c r="D31" s="23"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18">
        <v>1.6</v>
      </c>
      <c r="D32" s="23">
        <v>4400</v>
      </c>
      <c r="E32" s="23">
        <f t="shared" si="1"/>
        <v>7040</v>
      </c>
    </row>
    <row r="33" spans="1:5" x14ac:dyDescent="0.25">
      <c r="A33" s="16" t="s">
        <v>258</v>
      </c>
      <c r="B33" s="16" t="s">
        <v>14</v>
      </c>
      <c r="C33" s="118">
        <v>0.35</v>
      </c>
      <c r="D33" s="23">
        <v>2920.84</v>
      </c>
      <c r="E33" s="23">
        <f t="shared" si="1"/>
        <v>1022.294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v>136</v>
      </c>
      <c r="E34" s="23">
        <f t="shared" si="1"/>
        <v>836.40000000000009</v>
      </c>
    </row>
    <row r="35" spans="1:5" x14ac:dyDescent="0.25">
      <c r="A35" s="16" t="s">
        <v>18</v>
      </c>
      <c r="B35" s="16" t="s">
        <v>79</v>
      </c>
      <c r="C35" s="16">
        <v>2</v>
      </c>
      <c r="D35" s="23">
        <v>0</v>
      </c>
      <c r="E35" s="23">
        <f t="shared" si="1"/>
        <v>0</v>
      </c>
    </row>
    <row r="36" spans="1:5" x14ac:dyDescent="0.25">
      <c r="A36" s="16" t="s">
        <v>21</v>
      </c>
      <c r="B36" s="16" t="s">
        <v>92</v>
      </c>
      <c r="C36" s="16">
        <v>2</v>
      </c>
      <c r="D36" s="23">
        <v>64</v>
      </c>
      <c r="E36" s="23">
        <f t="shared" si="1"/>
        <v>128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139.9</v>
      </c>
      <c r="E38" s="23">
        <f t="shared" si="1"/>
        <v>69.95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12996.644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6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2" t="s">
        <v>535</v>
      </c>
      <c r="B46" s="16" t="s">
        <v>82</v>
      </c>
      <c r="C46" s="16">
        <v>6</v>
      </c>
      <c r="D46" s="23">
        <v>150</v>
      </c>
      <c r="E46" s="23">
        <f t="shared" si="2"/>
        <v>900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5</v>
      </c>
      <c r="D48" s="23">
        <v>150</v>
      </c>
      <c r="E48" s="23">
        <f t="shared" si="2"/>
        <v>750</v>
      </c>
    </row>
    <row r="49" spans="1:5" x14ac:dyDescent="0.25">
      <c r="A49" s="16" t="s">
        <v>44</v>
      </c>
      <c r="B49" s="16" t="s">
        <v>445</v>
      </c>
      <c r="C49" s="16">
        <v>1</v>
      </c>
      <c r="D49" s="23">
        <v>2500</v>
      </c>
      <c r="E49" s="23">
        <f t="shared" si="2"/>
        <v>2500</v>
      </c>
    </row>
    <row r="50" spans="1:5" x14ac:dyDescent="0.25">
      <c r="A50" s="3" t="s">
        <v>102</v>
      </c>
      <c r="B50" s="3"/>
      <c r="C50" s="4"/>
      <c r="D50" s="4"/>
      <c r="E50" s="4">
        <f>SUM(E42:E49)</f>
        <v>9010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106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107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190532.3265</v>
      </c>
    </row>
    <row r="61" spans="1:5" x14ac:dyDescent="0.25">
      <c r="A61" s="263" t="s">
        <v>53</v>
      </c>
      <c r="B61" s="264"/>
    </row>
    <row r="62" spans="1:5" x14ac:dyDescent="0.25">
      <c r="A62" s="15" t="str">
        <f>A10</f>
        <v>1-Preparo de solo/Plantio</v>
      </c>
      <c r="B62" s="25">
        <f>E16</f>
        <v>88905.682499999995</v>
      </c>
    </row>
    <row r="63" spans="1:5" x14ac:dyDescent="0.25">
      <c r="A63" s="22" t="str">
        <f>A17</f>
        <v>2-Serviços</v>
      </c>
      <c r="B63" s="25">
        <f>E25</f>
        <v>47320</v>
      </c>
    </row>
    <row r="64" spans="1:5" x14ac:dyDescent="0.25">
      <c r="A64" s="22" t="str">
        <f>A26</f>
        <v>3-Tratos Culturais</v>
      </c>
      <c r="B64" s="25">
        <f>E40</f>
        <v>12996.644</v>
      </c>
    </row>
    <row r="65" spans="1:4" x14ac:dyDescent="0.25">
      <c r="A65" s="22" t="str">
        <f>A41</f>
        <v>4-Serviços</v>
      </c>
      <c r="B65" s="25">
        <f>E50</f>
        <v>9010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190532.3265</v>
      </c>
    </row>
    <row r="70" spans="1:4" x14ac:dyDescent="0.25">
      <c r="A70" s="265" t="s">
        <v>541</v>
      </c>
      <c r="B70" s="265"/>
      <c r="C70" s="265"/>
      <c r="D70" s="265"/>
    </row>
    <row r="71" spans="1:4" x14ac:dyDescent="0.25">
      <c r="A71" t="s">
        <v>54</v>
      </c>
    </row>
    <row r="72" spans="1:4" ht="15.75" x14ac:dyDescent="0.25">
      <c r="A72" s="243" t="s">
        <v>55</v>
      </c>
      <c r="B72" s="243"/>
      <c r="C72" s="243"/>
      <c r="D72" s="243"/>
    </row>
    <row r="73" spans="1:4" ht="15.75" x14ac:dyDescent="0.25">
      <c r="A73" s="105" t="s">
        <v>513</v>
      </c>
      <c r="B73" s="105"/>
      <c r="C73" s="243"/>
      <c r="D73" s="243"/>
    </row>
    <row r="74" spans="1:4" ht="15.75" x14ac:dyDescent="0.25">
      <c r="A74" s="243" t="s">
        <v>57</v>
      </c>
      <c r="B74" s="243"/>
      <c r="C74" s="243"/>
      <c r="D74" s="243"/>
    </row>
    <row r="75" spans="1:4" ht="15.75" x14ac:dyDescent="0.25">
      <c r="A75" s="243" t="s">
        <v>514</v>
      </c>
      <c r="B75" s="243"/>
    </row>
  </sheetData>
  <mergeCells count="22"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topLeftCell="A38" workbookViewId="0">
      <selection sqref="A1:E74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7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518</v>
      </c>
      <c r="B3" s="279"/>
      <c r="C3" s="254" t="s">
        <v>517</v>
      </c>
      <c r="D3" s="255"/>
      <c r="E3" s="256"/>
    </row>
    <row r="4" spans="1:5" ht="15.75" x14ac:dyDescent="0.25">
      <c r="A4" s="280" t="s">
        <v>66</v>
      </c>
      <c r="B4" s="280"/>
      <c r="C4" s="254" t="s">
        <v>563</v>
      </c>
      <c r="D4" s="255"/>
      <c r="E4" s="256"/>
    </row>
    <row r="5" spans="1:5" ht="15.75" x14ac:dyDescent="0.25">
      <c r="A5" s="253" t="s">
        <v>539</v>
      </c>
      <c r="B5" s="253"/>
      <c r="C5" s="254" t="s">
        <v>519</v>
      </c>
      <c r="D5" s="255"/>
      <c r="E5" s="256"/>
    </row>
    <row r="6" spans="1:5" ht="15.75" x14ac:dyDescent="0.25">
      <c r="A6" s="277" t="s">
        <v>564</v>
      </c>
      <c r="B6" s="284"/>
      <c r="C6" s="254" t="s">
        <v>520</v>
      </c>
      <c r="D6" s="255"/>
      <c r="E6" s="256"/>
    </row>
    <row r="7" spans="1:5" x14ac:dyDescent="0.25">
      <c r="A7" s="259" t="s">
        <v>565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3834.6675</v>
      </c>
      <c r="E12" s="18">
        <f>C12*D12</f>
        <v>3067.7340000000004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2884.5666666666671</v>
      </c>
      <c r="E13" s="18">
        <f>C13*D13</f>
        <v>4326.8500000000004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13044.806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3" t="s">
        <v>81</v>
      </c>
      <c r="B16" s="113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3" t="s">
        <v>113</v>
      </c>
      <c r="B17" s="113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3" t="s">
        <v>114</v>
      </c>
      <c r="B18" s="113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3" t="s">
        <v>115</v>
      </c>
      <c r="B19" s="113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3" t="s">
        <v>116</v>
      </c>
      <c r="B20" s="113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3" t="s">
        <v>117</v>
      </c>
      <c r="B21" s="113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3" t="s">
        <v>86</v>
      </c>
      <c r="B22" s="113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3" t="s">
        <v>91</v>
      </c>
      <c r="B25" s="112" t="s">
        <v>14</v>
      </c>
      <c r="C25" s="40">
        <v>0.8</v>
      </c>
      <c r="D25" s="41">
        <v>3661.4600000000005</v>
      </c>
      <c r="E25" s="42">
        <f>C25*D25</f>
        <v>2929.1680000000006</v>
      </c>
    </row>
    <row r="26" spans="1:5" x14ac:dyDescent="0.25">
      <c r="A26" s="113" t="s">
        <v>118</v>
      </c>
      <c r="B26" s="112" t="s">
        <v>92</v>
      </c>
      <c r="C26" s="40">
        <v>4</v>
      </c>
      <c r="D26" s="41">
        <v>41.822500000000005</v>
      </c>
      <c r="E26" s="42">
        <f t="shared" ref="E26:E37" si="1">C26*D26</f>
        <v>167.29000000000002</v>
      </c>
    </row>
    <row r="27" spans="1:5" x14ac:dyDescent="0.25">
      <c r="A27" s="128" t="s">
        <v>29</v>
      </c>
      <c r="B27" s="112" t="s">
        <v>79</v>
      </c>
      <c r="C27" s="40">
        <v>3</v>
      </c>
      <c r="D27" s="41">
        <v>339.8125</v>
      </c>
      <c r="E27" s="42">
        <f t="shared" si="1"/>
        <v>1019.4375</v>
      </c>
    </row>
    <row r="28" spans="1:5" x14ac:dyDescent="0.25">
      <c r="A28" s="113" t="s">
        <v>30</v>
      </c>
      <c r="B28" s="112" t="s">
        <v>92</v>
      </c>
      <c r="C28" s="40">
        <v>1.5</v>
      </c>
      <c r="D28" s="41">
        <v>136.34666666666666</v>
      </c>
      <c r="E28" s="42">
        <f t="shared" si="1"/>
        <v>204.51999999999998</v>
      </c>
    </row>
    <row r="29" spans="1:5" x14ac:dyDescent="0.25">
      <c r="A29" s="113" t="s">
        <v>119</v>
      </c>
      <c r="B29" s="112" t="s">
        <v>92</v>
      </c>
      <c r="C29" s="40">
        <v>1</v>
      </c>
      <c r="D29" s="41">
        <v>62.160000000000004</v>
      </c>
      <c r="E29" s="42">
        <f t="shared" si="1"/>
        <v>62.160000000000004</v>
      </c>
    </row>
    <row r="30" spans="1:5" x14ac:dyDescent="0.25">
      <c r="A30" s="113" t="s">
        <v>16</v>
      </c>
      <c r="B30" s="112" t="s">
        <v>92</v>
      </c>
      <c r="C30" s="40">
        <v>6</v>
      </c>
      <c r="D30" s="41">
        <v>41.822500000000005</v>
      </c>
      <c r="E30" s="42">
        <f t="shared" si="1"/>
        <v>250.93500000000003</v>
      </c>
    </row>
    <row r="31" spans="1:5" x14ac:dyDescent="0.25">
      <c r="A31" s="113" t="s">
        <v>120</v>
      </c>
      <c r="B31" s="112" t="s">
        <v>79</v>
      </c>
      <c r="C31" s="40">
        <v>10</v>
      </c>
      <c r="D31" s="41">
        <v>30.357499999999998</v>
      </c>
      <c r="E31" s="42">
        <f t="shared" si="1"/>
        <v>303.57499999999999</v>
      </c>
    </row>
    <row r="32" spans="1:5" x14ac:dyDescent="0.25">
      <c r="A32" s="113" t="s">
        <v>19</v>
      </c>
      <c r="B32" s="112" t="s">
        <v>79</v>
      </c>
      <c r="C32" s="40">
        <v>6</v>
      </c>
      <c r="D32" s="41">
        <v>29</v>
      </c>
      <c r="E32" s="42">
        <f t="shared" si="1"/>
        <v>174</v>
      </c>
    </row>
    <row r="33" spans="1:5" x14ac:dyDescent="0.25">
      <c r="A33" s="113" t="s">
        <v>20</v>
      </c>
      <c r="B33" s="112" t="s">
        <v>79</v>
      </c>
      <c r="C33" s="40">
        <v>8</v>
      </c>
      <c r="D33" s="41">
        <v>138.19</v>
      </c>
      <c r="E33" s="42">
        <f t="shared" si="1"/>
        <v>1105.52</v>
      </c>
    </row>
    <row r="34" spans="1:5" x14ac:dyDescent="0.25">
      <c r="A34" s="113" t="s">
        <v>68</v>
      </c>
      <c r="B34" s="112" t="s">
        <v>92</v>
      </c>
      <c r="C34" s="40">
        <v>1.5</v>
      </c>
      <c r="D34" s="41">
        <v>110.29</v>
      </c>
      <c r="E34" s="42">
        <f t="shared" si="1"/>
        <v>165.435</v>
      </c>
    </row>
    <row r="35" spans="1:5" x14ac:dyDescent="0.25">
      <c r="A35" s="113" t="s">
        <v>121</v>
      </c>
      <c r="B35" s="112" t="s">
        <v>79</v>
      </c>
      <c r="C35" s="40">
        <v>4.5</v>
      </c>
      <c r="D35" s="41">
        <v>59.725000000000001</v>
      </c>
      <c r="E35" s="42">
        <f t="shared" si="1"/>
        <v>268.76249999999999</v>
      </c>
    </row>
    <row r="36" spans="1:5" x14ac:dyDescent="0.25">
      <c r="A36" s="113" t="s">
        <v>21</v>
      </c>
      <c r="B36" s="112" t="s">
        <v>92</v>
      </c>
      <c r="C36" s="40">
        <v>0.8</v>
      </c>
      <c r="D36" s="41">
        <v>100.325</v>
      </c>
      <c r="E36" s="42">
        <f t="shared" si="1"/>
        <v>80.260000000000005</v>
      </c>
    </row>
    <row r="37" spans="1:5" x14ac:dyDescent="0.25">
      <c r="A37" s="113" t="s">
        <v>22</v>
      </c>
      <c r="B37" s="113" t="s">
        <v>92</v>
      </c>
      <c r="C37" s="40">
        <v>2</v>
      </c>
      <c r="D37" s="41">
        <v>52.847999999999999</v>
      </c>
      <c r="E37" s="42">
        <f t="shared" si="1"/>
        <v>105.696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6836.7590000000018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3" t="s">
        <v>123</v>
      </c>
      <c r="B40" s="113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3" t="s">
        <v>124</v>
      </c>
      <c r="B41" s="113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3" t="s">
        <v>125</v>
      </c>
      <c r="B42" s="113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3" t="s">
        <v>44</v>
      </c>
      <c r="B43" s="113" t="s">
        <v>122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3" t="s">
        <v>126</v>
      </c>
      <c r="B44" s="113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3" t="s">
        <v>127</v>
      </c>
      <c r="B45" s="113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3" t="s">
        <v>129</v>
      </c>
      <c r="B48" s="113" t="s">
        <v>130</v>
      </c>
      <c r="C48" s="129">
        <v>76</v>
      </c>
      <c r="D48" s="43">
        <v>150</v>
      </c>
      <c r="E48" s="43">
        <f>C48*D48</f>
        <v>11400</v>
      </c>
    </row>
    <row r="49" spans="1:5" x14ac:dyDescent="0.25">
      <c r="A49" s="113" t="s">
        <v>127</v>
      </c>
      <c r="B49" s="113" t="s">
        <v>130</v>
      </c>
      <c r="C49" s="129">
        <v>4</v>
      </c>
      <c r="D49" s="43">
        <v>150</v>
      </c>
      <c r="E49" s="43">
        <f>C49*D49</f>
        <v>600</v>
      </c>
    </row>
    <row r="50" spans="1:5" x14ac:dyDescent="0.25">
      <c r="A50" s="113" t="s">
        <v>131</v>
      </c>
      <c r="B50" s="113" t="s">
        <v>130</v>
      </c>
      <c r="C50" s="129">
        <v>9</v>
      </c>
      <c r="D50" s="43">
        <v>150</v>
      </c>
      <c r="E50" s="43">
        <f>C50*D50</f>
        <v>1350</v>
      </c>
    </row>
    <row r="51" spans="1:5" x14ac:dyDescent="0.25">
      <c r="A51" s="113" t="s">
        <v>132</v>
      </c>
      <c r="B51" s="113" t="s">
        <v>130</v>
      </c>
      <c r="C51" s="129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3" t="s">
        <v>108</v>
      </c>
      <c r="B54" s="113" t="s">
        <v>50</v>
      </c>
      <c r="C54" s="129">
        <v>1</v>
      </c>
      <c r="D54" s="43">
        <v>2000</v>
      </c>
      <c r="E54" s="44">
        <f>C54*D54</f>
        <v>2000</v>
      </c>
    </row>
    <row r="55" spans="1:5" x14ac:dyDescent="0.25">
      <c r="A55" s="3" t="s">
        <v>134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49481.565000000002</v>
      </c>
    </row>
    <row r="59" spans="1:5" x14ac:dyDescent="0.25">
      <c r="A59" s="263" t="s">
        <v>53</v>
      </c>
      <c r="B59" s="264"/>
    </row>
    <row r="60" spans="1:5" x14ac:dyDescent="0.25">
      <c r="A60" s="15" t="str">
        <f>A10</f>
        <v>1-Preparo de solo/Plantio</v>
      </c>
      <c r="B60" s="25">
        <f>E14</f>
        <v>13044.806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6836.7590000000018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49481.565000000002</v>
      </c>
    </row>
    <row r="69" spans="1:4" x14ac:dyDescent="0.25">
      <c r="A69" s="265" t="s">
        <v>541</v>
      </c>
      <c r="B69" s="265"/>
      <c r="C69" s="265"/>
      <c r="D69" s="265"/>
    </row>
    <row r="70" spans="1:4" x14ac:dyDescent="0.25">
      <c r="A70" t="s">
        <v>54</v>
      </c>
    </row>
    <row r="71" spans="1:4" ht="15.75" x14ac:dyDescent="0.25">
      <c r="A71" s="243" t="s">
        <v>55</v>
      </c>
      <c r="B71" s="243"/>
      <c r="C71" s="243"/>
      <c r="D71" s="243"/>
    </row>
    <row r="72" spans="1:4" ht="15.75" x14ac:dyDescent="0.25">
      <c r="A72" s="105" t="s">
        <v>513</v>
      </c>
      <c r="B72" s="105"/>
      <c r="C72" s="243"/>
      <c r="D72" s="243"/>
    </row>
    <row r="73" spans="1:4" ht="15.75" x14ac:dyDescent="0.25">
      <c r="A73" s="243" t="s">
        <v>57</v>
      </c>
      <c r="B73" s="243"/>
      <c r="C73" s="243"/>
      <c r="D73" s="243"/>
    </row>
    <row r="74" spans="1:4" ht="15.75" x14ac:dyDescent="0.25">
      <c r="A74" s="243" t="s">
        <v>514</v>
      </c>
      <c r="B74" s="243"/>
    </row>
  </sheetData>
  <mergeCells count="22"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L11" sqref="L11"/>
    </sheetView>
  </sheetViews>
  <sheetFormatPr defaultRowHeight="15" x14ac:dyDescent="0.25"/>
  <cols>
    <col min="1" max="1" width="37.42578125" customWidth="1"/>
    <col min="2" max="2" width="14.140625" customWidth="1"/>
    <col min="3" max="3" width="14.42578125" customWidth="1"/>
    <col min="4" max="4" width="13.140625" customWidth="1"/>
    <col min="5" max="5" width="13.57031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0.7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135</v>
      </c>
      <c r="B3" s="279"/>
      <c r="C3" s="254" t="s">
        <v>259</v>
      </c>
      <c r="D3" s="255"/>
      <c r="E3" s="256"/>
    </row>
    <row r="4" spans="1:5" ht="15.75" x14ac:dyDescent="0.25">
      <c r="A4" s="280" t="s">
        <v>66</v>
      </c>
      <c r="B4" s="280"/>
      <c r="C4" s="254" t="s">
        <v>531</v>
      </c>
      <c r="D4" s="255"/>
      <c r="E4" s="256"/>
    </row>
    <row r="5" spans="1:5" ht="15.75" x14ac:dyDescent="0.25">
      <c r="A5" s="253" t="s">
        <v>539</v>
      </c>
      <c r="B5" s="253"/>
      <c r="C5" s="254" t="s">
        <v>521</v>
      </c>
      <c r="D5" s="255"/>
      <c r="E5" s="256"/>
    </row>
    <row r="6" spans="1:5" x14ac:dyDescent="0.25">
      <c r="A6" s="277" t="s">
        <v>564</v>
      </c>
      <c r="B6" s="284"/>
      <c r="C6" s="269" t="s">
        <v>389</v>
      </c>
      <c r="D6" s="270"/>
      <c r="E6" s="271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3834.6675</v>
      </c>
      <c r="E12" s="18">
        <f>C12*D12</f>
        <v>3067.7340000000004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2884.5666666666671</v>
      </c>
      <c r="E13" s="18">
        <f>C13*D13</f>
        <v>4326.8500000000004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12922.558999999999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3" t="s">
        <v>81</v>
      </c>
      <c r="B16" s="113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3" t="s">
        <v>113</v>
      </c>
      <c r="B17" s="113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3" t="s">
        <v>114</v>
      </c>
      <c r="B18" s="113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3" t="s">
        <v>115</v>
      </c>
      <c r="B19" s="113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3" t="s">
        <v>116</v>
      </c>
      <c r="B20" s="113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3" t="s">
        <v>117</v>
      </c>
      <c r="B21" s="113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3" t="s">
        <v>86</v>
      </c>
      <c r="B22" s="113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3" t="s">
        <v>91</v>
      </c>
      <c r="B25" s="112" t="s">
        <v>14</v>
      </c>
      <c r="C25" s="40">
        <v>0.8</v>
      </c>
      <c r="D25" s="41">
        <v>3661.4600000000005</v>
      </c>
      <c r="E25" s="42">
        <f>C25*D25</f>
        <v>2929.1680000000006</v>
      </c>
    </row>
    <row r="26" spans="1:5" x14ac:dyDescent="0.25">
      <c r="A26" s="113" t="s">
        <v>118</v>
      </c>
      <c r="B26" s="112" t="s">
        <v>92</v>
      </c>
      <c r="C26" s="40">
        <v>4</v>
      </c>
      <c r="D26" s="41">
        <v>41.822500000000005</v>
      </c>
      <c r="E26" s="42">
        <f t="shared" ref="E26:E37" si="1">C26*D26</f>
        <v>167.29000000000002</v>
      </c>
    </row>
    <row r="27" spans="1:5" x14ac:dyDescent="0.25">
      <c r="A27" s="128" t="s">
        <v>29</v>
      </c>
      <c r="B27" s="112" t="s">
        <v>79</v>
      </c>
      <c r="C27" s="40">
        <v>3</v>
      </c>
      <c r="D27" s="41">
        <v>339.8125</v>
      </c>
      <c r="E27" s="42">
        <f t="shared" si="1"/>
        <v>1019.4375</v>
      </c>
    </row>
    <row r="28" spans="1:5" x14ac:dyDescent="0.25">
      <c r="A28" s="113" t="s">
        <v>30</v>
      </c>
      <c r="B28" s="112" t="s">
        <v>92</v>
      </c>
      <c r="C28" s="40">
        <v>1.5</v>
      </c>
      <c r="D28" s="41">
        <v>136.34666666666666</v>
      </c>
      <c r="E28" s="42">
        <f t="shared" si="1"/>
        <v>204.51999999999998</v>
      </c>
    </row>
    <row r="29" spans="1:5" x14ac:dyDescent="0.25">
      <c r="A29" s="113" t="s">
        <v>119</v>
      </c>
      <c r="B29" s="112" t="s">
        <v>92</v>
      </c>
      <c r="C29" s="40">
        <v>1</v>
      </c>
      <c r="D29" s="41">
        <v>62.160000000000004</v>
      </c>
      <c r="E29" s="42">
        <f t="shared" si="1"/>
        <v>62.160000000000004</v>
      </c>
    </row>
    <row r="30" spans="1:5" x14ac:dyDescent="0.25">
      <c r="A30" s="113" t="s">
        <v>16</v>
      </c>
      <c r="B30" s="112" t="s">
        <v>92</v>
      </c>
      <c r="C30" s="40">
        <v>6</v>
      </c>
      <c r="D30" s="41">
        <v>41.822500000000005</v>
      </c>
      <c r="E30" s="42">
        <f t="shared" si="1"/>
        <v>250.93500000000003</v>
      </c>
    </row>
    <row r="31" spans="1:5" x14ac:dyDescent="0.25">
      <c r="A31" s="113" t="s">
        <v>120</v>
      </c>
      <c r="B31" s="112" t="s">
        <v>79</v>
      </c>
      <c r="C31" s="40">
        <v>10</v>
      </c>
      <c r="D31" s="41">
        <v>30.357499999999998</v>
      </c>
      <c r="E31" s="42">
        <f t="shared" si="1"/>
        <v>303.57499999999999</v>
      </c>
    </row>
    <row r="32" spans="1:5" x14ac:dyDescent="0.25">
      <c r="A32" s="113" t="s">
        <v>19</v>
      </c>
      <c r="B32" s="112" t="s">
        <v>79</v>
      </c>
      <c r="C32" s="40">
        <v>6</v>
      </c>
      <c r="D32" s="41">
        <v>29</v>
      </c>
      <c r="E32" s="42">
        <f t="shared" si="1"/>
        <v>174</v>
      </c>
    </row>
    <row r="33" spans="1:5" x14ac:dyDescent="0.25">
      <c r="A33" s="113" t="s">
        <v>20</v>
      </c>
      <c r="B33" s="112" t="s">
        <v>79</v>
      </c>
      <c r="C33" s="40">
        <v>8</v>
      </c>
      <c r="D33" s="41">
        <v>138.19</v>
      </c>
      <c r="E33" s="42">
        <f t="shared" si="1"/>
        <v>1105.52</v>
      </c>
    </row>
    <row r="34" spans="1:5" x14ac:dyDescent="0.25">
      <c r="A34" s="113" t="s">
        <v>68</v>
      </c>
      <c r="B34" s="112" t="s">
        <v>92</v>
      </c>
      <c r="C34" s="40">
        <v>1.5</v>
      </c>
      <c r="D34" s="41">
        <v>110.29</v>
      </c>
      <c r="E34" s="42">
        <f t="shared" si="1"/>
        <v>165.435</v>
      </c>
    </row>
    <row r="35" spans="1:5" x14ac:dyDescent="0.25">
      <c r="A35" s="113" t="s">
        <v>121</v>
      </c>
      <c r="B35" s="112" t="s">
        <v>79</v>
      </c>
      <c r="C35" s="40">
        <v>4.5</v>
      </c>
      <c r="D35" s="41">
        <v>59.725000000000001</v>
      </c>
      <c r="E35" s="42">
        <f t="shared" si="1"/>
        <v>268.76249999999999</v>
      </c>
    </row>
    <row r="36" spans="1:5" x14ac:dyDescent="0.25">
      <c r="A36" s="113" t="s">
        <v>21</v>
      </c>
      <c r="B36" s="112" t="s">
        <v>92</v>
      </c>
      <c r="C36" s="40">
        <v>0.8</v>
      </c>
      <c r="D36" s="41">
        <v>100.325</v>
      </c>
      <c r="E36" s="42">
        <f t="shared" si="1"/>
        <v>80.260000000000005</v>
      </c>
    </row>
    <row r="37" spans="1:5" x14ac:dyDescent="0.25">
      <c r="A37" s="113" t="s">
        <v>22</v>
      </c>
      <c r="B37" s="113" t="s">
        <v>92</v>
      </c>
      <c r="C37" s="40">
        <v>2</v>
      </c>
      <c r="D37" s="41">
        <v>52.847999999999999</v>
      </c>
      <c r="E37" s="42">
        <f t="shared" si="1"/>
        <v>105.696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6836.7590000000018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3" t="s">
        <v>123</v>
      </c>
      <c r="B40" s="113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3" t="s">
        <v>124</v>
      </c>
      <c r="B41" s="113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3" t="s">
        <v>125</v>
      </c>
      <c r="B42" s="113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3" t="s">
        <v>44</v>
      </c>
      <c r="B43" s="113" t="s">
        <v>122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3" t="s">
        <v>126</v>
      </c>
      <c r="B44" s="113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3" t="s">
        <v>127</v>
      </c>
      <c r="B45" s="113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3" t="s">
        <v>129</v>
      </c>
      <c r="B48" s="113" t="s">
        <v>130</v>
      </c>
      <c r="C48" s="129">
        <v>76</v>
      </c>
      <c r="D48" s="43">
        <v>150</v>
      </c>
      <c r="E48" s="43">
        <f>C48*D48</f>
        <v>11400</v>
      </c>
    </row>
    <row r="49" spans="1:5" x14ac:dyDescent="0.25">
      <c r="A49" s="113" t="s">
        <v>127</v>
      </c>
      <c r="B49" s="113" t="s">
        <v>130</v>
      </c>
      <c r="C49" s="129">
        <v>4</v>
      </c>
      <c r="D49" s="43">
        <v>150</v>
      </c>
      <c r="E49" s="43">
        <f>C49*D49</f>
        <v>600</v>
      </c>
    </row>
    <row r="50" spans="1:5" x14ac:dyDescent="0.25">
      <c r="A50" s="113" t="s">
        <v>131</v>
      </c>
      <c r="B50" s="113" t="s">
        <v>130</v>
      </c>
      <c r="C50" s="129">
        <v>9</v>
      </c>
      <c r="D50" s="43">
        <v>150</v>
      </c>
      <c r="E50" s="43">
        <f>C50*D50</f>
        <v>1350</v>
      </c>
    </row>
    <row r="51" spans="1:5" x14ac:dyDescent="0.25">
      <c r="A51" s="113" t="s">
        <v>132</v>
      </c>
      <c r="B51" s="113" t="s">
        <v>130</v>
      </c>
      <c r="C51" s="129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3" t="s">
        <v>108</v>
      </c>
      <c r="B54" s="113" t="s">
        <v>50</v>
      </c>
      <c r="C54" s="129">
        <v>1</v>
      </c>
      <c r="D54" s="43">
        <v>2000</v>
      </c>
      <c r="E54" s="44">
        <f>C54*D54</f>
        <v>2000</v>
      </c>
    </row>
    <row r="55" spans="1:5" x14ac:dyDescent="0.25">
      <c r="A55" s="3" t="s">
        <v>134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49359.317999999999</v>
      </c>
    </row>
    <row r="59" spans="1:5" x14ac:dyDescent="0.25">
      <c r="A59" s="263" t="s">
        <v>53</v>
      </c>
      <c r="B59" s="264"/>
    </row>
    <row r="60" spans="1:5" x14ac:dyDescent="0.25">
      <c r="A60" s="15" t="str">
        <f>A10</f>
        <v>1-Preparo de solo/Plantio</v>
      </c>
      <c r="B60" s="25">
        <f>E14</f>
        <v>12922.558999999999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6836.7590000000018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49359.317999999999</v>
      </c>
    </row>
    <row r="69" spans="1:4" x14ac:dyDescent="0.25">
      <c r="A69" s="265" t="s">
        <v>541</v>
      </c>
      <c r="B69" s="265"/>
      <c r="C69" s="265"/>
      <c r="D69" s="265"/>
    </row>
    <row r="70" spans="1:4" x14ac:dyDescent="0.25">
      <c r="A70" t="s">
        <v>54</v>
      </c>
    </row>
    <row r="71" spans="1:4" ht="15.75" x14ac:dyDescent="0.25">
      <c r="A71" s="243" t="s">
        <v>55</v>
      </c>
      <c r="B71" s="243"/>
      <c r="C71" s="243"/>
      <c r="D71" s="243"/>
    </row>
    <row r="72" spans="1:4" ht="15.75" x14ac:dyDescent="0.25">
      <c r="A72" s="105" t="s">
        <v>513</v>
      </c>
      <c r="B72" s="105"/>
      <c r="C72" s="243"/>
      <c r="D72" s="243"/>
    </row>
    <row r="73" spans="1:4" ht="15.75" x14ac:dyDescent="0.25">
      <c r="A73" s="243" t="s">
        <v>57</v>
      </c>
      <c r="B73" s="243"/>
      <c r="C73" s="243"/>
      <c r="D73" s="243"/>
    </row>
    <row r="74" spans="1:4" ht="15.75" x14ac:dyDescent="0.25">
      <c r="A74" s="243" t="s">
        <v>514</v>
      </c>
      <c r="B74" s="243"/>
    </row>
  </sheetData>
  <mergeCells count="22"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workbookViewId="0">
      <selection sqref="A1:E60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6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136</v>
      </c>
      <c r="B3" s="279"/>
      <c r="C3" s="254" t="s">
        <v>260</v>
      </c>
      <c r="D3" s="255"/>
      <c r="E3" s="256"/>
    </row>
    <row r="4" spans="1:5" ht="15.75" x14ac:dyDescent="0.25">
      <c r="A4" s="280" t="s">
        <v>3</v>
      </c>
      <c r="B4" s="280"/>
      <c r="C4" s="254" t="s">
        <v>499</v>
      </c>
      <c r="D4" s="255"/>
      <c r="E4" s="256"/>
    </row>
    <row r="5" spans="1:5" ht="15.75" x14ac:dyDescent="0.25">
      <c r="A5" s="253" t="s">
        <v>539</v>
      </c>
      <c r="B5" s="253"/>
      <c r="C5" s="254" t="s">
        <v>261</v>
      </c>
      <c r="D5" s="255"/>
      <c r="E5" s="256"/>
    </row>
    <row r="6" spans="1:5" ht="15.75" x14ac:dyDescent="0.25">
      <c r="A6" s="285" t="s">
        <v>566</v>
      </c>
      <c r="B6" s="286"/>
      <c r="C6" s="254" t="s">
        <v>262</v>
      </c>
      <c r="D6" s="255"/>
      <c r="E6" s="256"/>
    </row>
    <row r="7" spans="1:5" x14ac:dyDescent="0.25">
      <c r="A7" s="259" t="s">
        <v>372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350.35750000000002</v>
      </c>
      <c r="E11" s="18">
        <f>C11*D11</f>
        <v>350.35750000000002</v>
      </c>
    </row>
    <row r="12" spans="1:5" x14ac:dyDescent="0.25">
      <c r="A12" s="16" t="s">
        <v>75</v>
      </c>
      <c r="B12" s="45" t="s">
        <v>14</v>
      </c>
      <c r="C12" s="16">
        <v>0.3</v>
      </c>
      <c r="D12" s="18">
        <v>3368.89</v>
      </c>
      <c r="E12" s="18">
        <f>C12*D12</f>
        <v>1010.6669999999999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832.51199999999994</v>
      </c>
      <c r="E13" s="18">
        <f>C13*D13</f>
        <v>832.51199999999994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2193.5365000000002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33.266666666666666</v>
      </c>
      <c r="E16" s="36">
        <f>C16*D16</f>
        <v>66.533333333333331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28.642000000000003</v>
      </c>
      <c r="E17" s="36">
        <f t="shared" ref="E17:E29" si="0">C17*D17</f>
        <v>51.555600000000005</v>
      </c>
    </row>
    <row r="18" spans="1:5" x14ac:dyDescent="0.25">
      <c r="A18" s="34" t="s">
        <v>31</v>
      </c>
      <c r="B18" s="45" t="s">
        <v>79</v>
      </c>
      <c r="C18" s="35">
        <v>0.08</v>
      </c>
      <c r="D18" s="46">
        <v>127.53666666666665</v>
      </c>
      <c r="E18" s="36">
        <f t="shared" si="0"/>
        <v>10.202933333333332</v>
      </c>
    </row>
    <row r="19" spans="1:5" x14ac:dyDescent="0.25">
      <c r="A19" s="16" t="s">
        <v>21</v>
      </c>
      <c r="B19" s="45" t="s">
        <v>92</v>
      </c>
      <c r="C19" s="35">
        <v>1</v>
      </c>
      <c r="D19" s="46">
        <v>27.39</v>
      </c>
      <c r="E19" s="36">
        <f t="shared" si="0"/>
        <v>27.39</v>
      </c>
    </row>
    <row r="20" spans="1:5" x14ac:dyDescent="0.25">
      <c r="A20" s="16" t="s">
        <v>23</v>
      </c>
      <c r="B20" s="45" t="s">
        <v>92</v>
      </c>
      <c r="C20" s="35">
        <v>1</v>
      </c>
      <c r="D20" s="46">
        <v>22.891428571428573</v>
      </c>
      <c r="E20" s="36">
        <f t="shared" si="0"/>
        <v>22.891428571428573</v>
      </c>
    </row>
    <row r="21" spans="1:5" x14ac:dyDescent="0.25">
      <c r="A21" s="16" t="s">
        <v>142</v>
      </c>
      <c r="B21" s="45" t="s">
        <v>92</v>
      </c>
      <c r="C21" s="35">
        <v>0.1</v>
      </c>
      <c r="D21" s="46">
        <v>23.173999999999999</v>
      </c>
      <c r="E21" s="36">
        <f t="shared" si="0"/>
        <v>2.3174000000000001</v>
      </c>
    </row>
    <row r="22" spans="1:5" x14ac:dyDescent="0.25">
      <c r="A22" s="16" t="s">
        <v>24</v>
      </c>
      <c r="B22" s="45" t="s">
        <v>92</v>
      </c>
      <c r="C22" s="35">
        <v>0.15</v>
      </c>
      <c r="D22" s="46">
        <v>161.43</v>
      </c>
      <c r="E22" s="36">
        <f t="shared" si="0"/>
        <v>24.214500000000001</v>
      </c>
    </row>
    <row r="23" spans="1:5" x14ac:dyDescent="0.25">
      <c r="A23" s="16" t="s">
        <v>32</v>
      </c>
      <c r="B23" s="45" t="s">
        <v>92</v>
      </c>
      <c r="C23" s="35">
        <v>0.2</v>
      </c>
      <c r="D23" s="46">
        <v>197.21428571428572</v>
      </c>
      <c r="E23" s="36">
        <f t="shared" si="0"/>
        <v>39.44285714285715</v>
      </c>
    </row>
    <row r="24" spans="1:5" x14ac:dyDescent="0.25">
      <c r="A24" s="16" t="s">
        <v>33</v>
      </c>
      <c r="B24" s="45" t="s">
        <v>92</v>
      </c>
      <c r="C24" s="35">
        <v>1</v>
      </c>
      <c r="D24" s="46">
        <v>19</v>
      </c>
      <c r="E24" s="36">
        <f t="shared" si="0"/>
        <v>19</v>
      </c>
    </row>
    <row r="25" spans="1:5" x14ac:dyDescent="0.25">
      <c r="A25" s="16" t="s">
        <v>61</v>
      </c>
      <c r="B25" s="45" t="s">
        <v>92</v>
      </c>
      <c r="C25" s="35">
        <v>1.5</v>
      </c>
      <c r="D25" s="46">
        <v>24.048333333333336</v>
      </c>
      <c r="E25" s="36">
        <f t="shared" si="0"/>
        <v>36.072500000000005</v>
      </c>
    </row>
    <row r="26" spans="1:5" x14ac:dyDescent="0.25">
      <c r="A26" s="16" t="s">
        <v>20</v>
      </c>
      <c r="B26" s="45" t="s">
        <v>79</v>
      </c>
      <c r="C26" s="35">
        <v>0.6</v>
      </c>
      <c r="D26" s="46">
        <v>56.872500000000002</v>
      </c>
      <c r="E26" s="36">
        <f t="shared" si="0"/>
        <v>34.1235</v>
      </c>
    </row>
    <row r="27" spans="1:5" x14ac:dyDescent="0.25">
      <c r="A27" s="16" t="s">
        <v>360</v>
      </c>
      <c r="B27" s="45" t="s">
        <v>92</v>
      </c>
      <c r="C27" s="35">
        <v>0.4</v>
      </c>
      <c r="D27" s="46">
        <v>88.197499999999991</v>
      </c>
      <c r="E27" s="36">
        <f t="shared" si="0"/>
        <v>35.278999999999996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v>3025.1680000000001</v>
      </c>
      <c r="E28" s="36">
        <f t="shared" si="0"/>
        <v>302.51680000000005</v>
      </c>
    </row>
    <row r="29" spans="1:5" x14ac:dyDescent="0.25">
      <c r="A29" s="16" t="s">
        <v>142</v>
      </c>
      <c r="B29" s="45" t="s">
        <v>92</v>
      </c>
      <c r="C29" s="35">
        <v>0.1</v>
      </c>
      <c r="D29" s="46">
        <v>23.173999999999999</v>
      </c>
      <c r="E29" s="36">
        <f t="shared" si="0"/>
        <v>2.3174000000000001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673.85725238095245</v>
      </c>
    </row>
    <row r="31" spans="1:5" x14ac:dyDescent="0.25">
      <c r="A31" s="22" t="s">
        <v>143</v>
      </c>
      <c r="B31" s="22"/>
      <c r="C31" s="33"/>
      <c r="D31" s="22"/>
      <c r="E31" s="5"/>
    </row>
    <row r="32" spans="1:5" x14ac:dyDescent="0.25">
      <c r="A32" s="16" t="s">
        <v>144</v>
      </c>
      <c r="B32" s="45" t="s">
        <v>145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146</v>
      </c>
      <c r="B33" s="45" t="s">
        <v>145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147</v>
      </c>
      <c r="B34" s="45" t="s">
        <v>145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148</v>
      </c>
      <c r="B35" s="45" t="s">
        <v>145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149</v>
      </c>
      <c r="B36" s="45" t="s">
        <v>145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150</v>
      </c>
      <c r="B37" s="45" t="s">
        <v>145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151</v>
      </c>
      <c r="B39" s="48"/>
      <c r="C39" s="49"/>
      <c r="D39" s="33"/>
      <c r="E39" s="5"/>
    </row>
    <row r="40" spans="1:5" x14ac:dyDescent="0.25">
      <c r="A40" s="34" t="s">
        <v>108</v>
      </c>
      <c r="B40" s="45" t="s">
        <v>105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152</v>
      </c>
      <c r="B41" s="45" t="s">
        <v>153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102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5137.3937523809527</v>
      </c>
    </row>
    <row r="46" spans="1:5" x14ac:dyDescent="0.25">
      <c r="A46" s="263" t="s">
        <v>53</v>
      </c>
      <c r="B46" s="264"/>
    </row>
    <row r="47" spans="1:5" x14ac:dyDescent="0.25">
      <c r="A47" s="15" t="str">
        <f>A10</f>
        <v>1-Insumos</v>
      </c>
      <c r="B47" s="25">
        <f>E14</f>
        <v>2193.5365000000002</v>
      </c>
    </row>
    <row r="48" spans="1:5" x14ac:dyDescent="0.25">
      <c r="A48" s="22" t="str">
        <f>A15</f>
        <v>2-Tratos Culturais</v>
      </c>
      <c r="B48" s="25">
        <f>E30</f>
        <v>673.85725238095245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5137.3937523809527</v>
      </c>
    </row>
    <row r="54" spans="1:4" x14ac:dyDescent="0.25">
      <c r="A54" s="265" t="s">
        <v>541</v>
      </c>
      <c r="B54" s="265"/>
      <c r="C54" s="265"/>
      <c r="D54" s="265"/>
    </row>
    <row r="55" spans="1:4" x14ac:dyDescent="0.25">
      <c r="A55" t="s">
        <v>54</v>
      </c>
    </row>
    <row r="56" spans="1:4" ht="15.75" x14ac:dyDescent="0.25">
      <c r="A56" s="243" t="s">
        <v>55</v>
      </c>
      <c r="B56" s="243"/>
      <c r="C56" s="243"/>
      <c r="D56" s="243"/>
    </row>
    <row r="57" spans="1:4" ht="15.75" x14ac:dyDescent="0.25">
      <c r="A57" s="105" t="s">
        <v>513</v>
      </c>
      <c r="B57" s="105"/>
      <c r="C57" s="243"/>
      <c r="D57" s="243"/>
    </row>
    <row r="58" spans="1:4" ht="15.75" x14ac:dyDescent="0.25">
      <c r="A58" s="243" t="s">
        <v>57</v>
      </c>
      <c r="B58" s="243"/>
      <c r="C58" s="243"/>
      <c r="D58" s="243"/>
    </row>
    <row r="59" spans="1:4" ht="15.75" x14ac:dyDescent="0.25">
      <c r="A59" s="243" t="s">
        <v>514</v>
      </c>
      <c r="B59" s="243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workbookViewId="0">
      <selection sqref="A1:E65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7.7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136</v>
      </c>
      <c r="B3" s="279"/>
      <c r="C3" s="254" t="s">
        <v>264</v>
      </c>
      <c r="D3" s="255"/>
      <c r="E3" s="256"/>
    </row>
    <row r="4" spans="1:5" ht="15.75" x14ac:dyDescent="0.25">
      <c r="A4" s="280" t="s">
        <v>59</v>
      </c>
      <c r="B4" s="280"/>
      <c r="C4" s="254" t="s">
        <v>500</v>
      </c>
      <c r="D4" s="255"/>
      <c r="E4" s="256"/>
    </row>
    <row r="5" spans="1:5" ht="15.75" x14ac:dyDescent="0.25">
      <c r="A5" s="253" t="s">
        <v>539</v>
      </c>
      <c r="B5" s="253"/>
      <c r="C5" s="254" t="s">
        <v>261</v>
      </c>
      <c r="D5" s="255"/>
      <c r="E5" s="256"/>
    </row>
    <row r="6" spans="1:5" ht="15.75" x14ac:dyDescent="0.25">
      <c r="A6" s="285" t="s">
        <v>527</v>
      </c>
      <c r="B6" s="286"/>
      <c r="C6" s="254" t="s">
        <v>262</v>
      </c>
      <c r="D6" s="255"/>
      <c r="E6" s="256"/>
    </row>
    <row r="7" spans="1:5" x14ac:dyDescent="0.25">
      <c r="A7" s="259" t="s">
        <v>502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350.35750000000002</v>
      </c>
      <c r="E11" s="18">
        <f t="shared" ref="E11:E12" si="0">C11*D11</f>
        <v>350.35750000000002</v>
      </c>
    </row>
    <row r="12" spans="1:5" x14ac:dyDescent="0.25">
      <c r="A12" s="16" t="s">
        <v>75</v>
      </c>
      <c r="B12" s="45" t="s">
        <v>14</v>
      </c>
      <c r="C12" s="16">
        <v>0.35</v>
      </c>
      <c r="D12" s="18">
        <v>3368.89</v>
      </c>
      <c r="E12" s="18">
        <f t="shared" si="0"/>
        <v>1179.1115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1247.5999999999999</v>
      </c>
      <c r="E13" s="18">
        <f>C13*D13</f>
        <v>1247.5999999999999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2777.069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33.266666666666666</v>
      </c>
      <c r="E16" s="36">
        <f>C16*D16</f>
        <v>66.533333333333331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28.642000000000003</v>
      </c>
      <c r="E17" s="36">
        <f t="shared" ref="E17:E33" si="1">C17*D17</f>
        <v>51.555600000000005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66.62</v>
      </c>
      <c r="E18" s="36">
        <f t="shared" si="1"/>
        <v>133.24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127.53666666666665</v>
      </c>
      <c r="E19" s="36">
        <f t="shared" si="1"/>
        <v>10.202933333333332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27.39</v>
      </c>
      <c r="E20" s="36">
        <f t="shared" si="1"/>
        <v>27.39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132.95249999999999</v>
      </c>
      <c r="E21" s="36">
        <f t="shared" si="1"/>
        <v>26.590499999999999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22.891428571428573</v>
      </c>
      <c r="E22" s="36">
        <f t="shared" si="1"/>
        <v>22.891428571428573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23.173999999999999</v>
      </c>
      <c r="E23" s="36">
        <f t="shared" si="1"/>
        <v>2.3174000000000001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161.43</v>
      </c>
      <c r="E24" s="36">
        <f t="shared" si="1"/>
        <v>24.214500000000001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269.64999999999998</v>
      </c>
      <c r="E25" s="36">
        <f t="shared" si="1"/>
        <v>107.86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197.21428571428572</v>
      </c>
      <c r="E26" s="36">
        <f t="shared" si="1"/>
        <v>39.44285714285715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19</v>
      </c>
      <c r="E27" s="36">
        <f t="shared" si="1"/>
        <v>19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24.048333333333336</v>
      </c>
      <c r="E28" s="36">
        <f t="shared" si="1"/>
        <v>36.072500000000005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56.872500000000002</v>
      </c>
      <c r="E29" s="36">
        <f t="shared" si="1"/>
        <v>34.1235</v>
      </c>
    </row>
    <row r="30" spans="1:5" x14ac:dyDescent="0.25">
      <c r="A30" s="16" t="s">
        <v>360</v>
      </c>
      <c r="B30" s="45" t="s">
        <v>92</v>
      </c>
      <c r="C30" s="35">
        <v>0.4</v>
      </c>
      <c r="D30" s="46">
        <v>88.197499999999991</v>
      </c>
      <c r="E30" s="36">
        <f t="shared" si="1"/>
        <v>35.278999999999996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v>3025.1680000000001</v>
      </c>
      <c r="E31" s="36">
        <f t="shared" si="1"/>
        <v>453.77519999999998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v>4077.94</v>
      </c>
      <c r="E32" s="36">
        <f t="shared" si="1"/>
        <v>815.58800000000008</v>
      </c>
    </row>
    <row r="33" spans="1:5" x14ac:dyDescent="0.25">
      <c r="A33" s="16" t="s">
        <v>142</v>
      </c>
      <c r="B33" s="45" t="s">
        <v>92</v>
      </c>
      <c r="C33" s="35">
        <v>0.1</v>
      </c>
      <c r="D33" s="46">
        <v>23.173999999999999</v>
      </c>
      <c r="E33" s="36">
        <f t="shared" si="1"/>
        <v>2.3174000000000001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1908.3941523809522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7185.4631523809521</v>
      </c>
    </row>
    <row r="50" spans="1:4" x14ac:dyDescent="0.25">
      <c r="A50" s="263" t="s">
        <v>53</v>
      </c>
      <c r="B50" s="264"/>
    </row>
    <row r="51" spans="1:4" x14ac:dyDescent="0.25">
      <c r="A51" s="15" t="str">
        <f>A10</f>
        <v>1-Insumos</v>
      </c>
      <c r="B51" s="25">
        <f>E14</f>
        <v>2777.069</v>
      </c>
    </row>
    <row r="52" spans="1:4" x14ac:dyDescent="0.25">
      <c r="A52" s="22" t="str">
        <f>A15</f>
        <v>2-Tratos Culturais</v>
      </c>
      <c r="B52" s="25">
        <f>E34</f>
        <v>1908.3941523809522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7185.4631523809521</v>
      </c>
    </row>
    <row r="58" spans="1:4" x14ac:dyDescent="0.25">
      <c r="A58" s="265" t="s">
        <v>541</v>
      </c>
      <c r="B58" s="265"/>
      <c r="C58" s="265"/>
      <c r="D58" s="265"/>
    </row>
    <row r="59" spans="1:4" x14ac:dyDescent="0.25">
      <c r="A59" t="s">
        <v>54</v>
      </c>
    </row>
    <row r="60" spans="1:4" ht="15.75" x14ac:dyDescent="0.25">
      <c r="A60" s="243" t="s">
        <v>55</v>
      </c>
      <c r="B60" s="243"/>
      <c r="C60" s="243"/>
      <c r="D60" s="243"/>
    </row>
    <row r="61" spans="1:4" ht="15.75" x14ac:dyDescent="0.25">
      <c r="A61" s="105" t="s">
        <v>513</v>
      </c>
      <c r="B61" s="105"/>
      <c r="C61" s="243"/>
      <c r="D61" s="243"/>
    </row>
    <row r="62" spans="1:4" ht="15.75" x14ac:dyDescent="0.25">
      <c r="A62" s="243" t="s">
        <v>57</v>
      </c>
      <c r="B62" s="243"/>
      <c r="C62" s="243"/>
      <c r="D62" s="243"/>
    </row>
    <row r="63" spans="1:4" ht="15.75" x14ac:dyDescent="0.25">
      <c r="A63" s="243" t="s">
        <v>514</v>
      </c>
      <c r="B63" s="243"/>
    </row>
  </sheetData>
  <mergeCells count="22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workbookViewId="0">
      <selection sqref="A1:E66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0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136</v>
      </c>
      <c r="B3" s="279"/>
      <c r="C3" s="254" t="s">
        <v>264</v>
      </c>
      <c r="D3" s="255"/>
      <c r="E3" s="256"/>
    </row>
    <row r="4" spans="1:5" ht="15.75" x14ac:dyDescent="0.25">
      <c r="A4" s="280" t="s">
        <v>265</v>
      </c>
      <c r="B4" s="280"/>
      <c r="C4" s="254" t="s">
        <v>501</v>
      </c>
      <c r="D4" s="255"/>
      <c r="E4" s="256"/>
    </row>
    <row r="5" spans="1:5" ht="15.75" x14ac:dyDescent="0.25">
      <c r="A5" s="253" t="s">
        <v>539</v>
      </c>
      <c r="B5" s="253"/>
      <c r="C5" s="254" t="s">
        <v>261</v>
      </c>
      <c r="D5" s="255"/>
      <c r="E5" s="256"/>
    </row>
    <row r="6" spans="1:5" ht="15.75" x14ac:dyDescent="0.25">
      <c r="A6" s="285" t="s">
        <v>566</v>
      </c>
      <c r="B6" s="286"/>
      <c r="C6" s="254" t="s">
        <v>262</v>
      </c>
      <c r="D6" s="255"/>
      <c r="E6" s="256"/>
    </row>
    <row r="7" spans="1:5" x14ac:dyDescent="0.25">
      <c r="A7" s="259" t="s">
        <v>463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350.35750000000002</v>
      </c>
      <c r="E11" s="18">
        <f t="shared" ref="E11:E12" si="0">C11*D11</f>
        <v>350.35750000000002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3368.89</v>
      </c>
      <c r="E12" s="18">
        <f t="shared" si="0"/>
        <v>1347.556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1247.5999999999999</v>
      </c>
      <c r="E13" s="18">
        <f>C13*D13</f>
        <v>1247.5999999999999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2945.5135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33.266666666666666</v>
      </c>
      <c r="E16" s="36">
        <f>C16*D16</f>
        <v>66.533333333333331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28.642000000000003</v>
      </c>
      <c r="E17" s="36">
        <f t="shared" ref="E17:E33" si="1">C17*D17</f>
        <v>51.555600000000005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66.62</v>
      </c>
      <c r="E18" s="36">
        <f t="shared" si="1"/>
        <v>133.24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127.53666666666665</v>
      </c>
      <c r="E19" s="36">
        <f t="shared" si="1"/>
        <v>10.202933333333332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27.39</v>
      </c>
      <c r="E20" s="36">
        <f t="shared" si="1"/>
        <v>27.39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132.95249999999999</v>
      </c>
      <c r="E21" s="36">
        <f t="shared" si="1"/>
        <v>26.590499999999999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22.891428571428573</v>
      </c>
      <c r="E22" s="36">
        <f t="shared" si="1"/>
        <v>22.891428571428573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23.173999999999999</v>
      </c>
      <c r="E23" s="36">
        <f t="shared" si="1"/>
        <v>2.3174000000000001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161.43</v>
      </c>
      <c r="E24" s="36">
        <f t="shared" si="1"/>
        <v>24.214500000000001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269.64999999999998</v>
      </c>
      <c r="E25" s="36">
        <f t="shared" si="1"/>
        <v>107.86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197.21428571428572</v>
      </c>
      <c r="E26" s="36">
        <f t="shared" si="1"/>
        <v>39.44285714285715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19</v>
      </c>
      <c r="E27" s="36">
        <f t="shared" si="1"/>
        <v>19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24.048333333333336</v>
      </c>
      <c r="E28" s="36">
        <f t="shared" si="1"/>
        <v>36.072500000000005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56.872500000000002</v>
      </c>
      <c r="E29" s="36">
        <f t="shared" si="1"/>
        <v>34.1235</v>
      </c>
    </row>
    <row r="30" spans="1:5" x14ac:dyDescent="0.25">
      <c r="A30" s="16" t="s">
        <v>360</v>
      </c>
      <c r="B30" s="45" t="s">
        <v>92</v>
      </c>
      <c r="C30" s="35">
        <v>0.4</v>
      </c>
      <c r="D30" s="46">
        <v>88.197499999999991</v>
      </c>
      <c r="E30" s="36">
        <f t="shared" si="1"/>
        <v>35.278999999999996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v>3025.1680000000001</v>
      </c>
      <c r="E31" s="36">
        <f t="shared" si="1"/>
        <v>605.03360000000009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v>4077.94</v>
      </c>
      <c r="E32" s="36">
        <f t="shared" si="1"/>
        <v>1223.3820000000001</v>
      </c>
    </row>
    <row r="33" spans="1:5" x14ac:dyDescent="0.25">
      <c r="A33" s="16" t="s">
        <v>142</v>
      </c>
      <c r="B33" s="45" t="s">
        <v>92</v>
      </c>
      <c r="C33" s="35">
        <v>0.5</v>
      </c>
      <c r="D33" s="46">
        <v>23.173999999999999</v>
      </c>
      <c r="E33" s="36">
        <f t="shared" si="1"/>
        <v>11.587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2476.7161523809523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154</v>
      </c>
      <c r="B45" s="166" t="s">
        <v>155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155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152</v>
      </c>
      <c r="B47" s="45" t="s">
        <v>153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102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9182.2296523809528</v>
      </c>
    </row>
    <row r="52" spans="1:5" x14ac:dyDescent="0.25">
      <c r="A52" s="263" t="s">
        <v>53</v>
      </c>
      <c r="B52" s="264"/>
    </row>
    <row r="53" spans="1:5" x14ac:dyDescent="0.25">
      <c r="A53" s="15" t="str">
        <f>A10</f>
        <v>1-Insumos</v>
      </c>
      <c r="B53" s="25">
        <f>E14</f>
        <v>2945.5135</v>
      </c>
    </row>
    <row r="54" spans="1:5" x14ac:dyDescent="0.25">
      <c r="A54" s="22" t="str">
        <f>A15</f>
        <v>2-Tratos Culturais</v>
      </c>
      <c r="B54" s="25">
        <f>E34</f>
        <v>2476.7161523809523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9182.2296523809528</v>
      </c>
    </row>
    <row r="60" spans="1:5" x14ac:dyDescent="0.25">
      <c r="A60" s="265" t="s">
        <v>541</v>
      </c>
      <c r="B60" s="265"/>
      <c r="C60" s="265"/>
      <c r="D60" s="265"/>
    </row>
    <row r="61" spans="1:5" x14ac:dyDescent="0.25">
      <c r="A61" t="s">
        <v>54</v>
      </c>
    </row>
    <row r="62" spans="1:5" ht="15.75" x14ac:dyDescent="0.25">
      <c r="A62" s="243" t="s">
        <v>55</v>
      </c>
      <c r="B62" s="243"/>
      <c r="C62" s="243"/>
      <c r="D62" s="243"/>
    </row>
    <row r="63" spans="1:5" ht="15.75" x14ac:dyDescent="0.25">
      <c r="A63" s="105" t="s">
        <v>513</v>
      </c>
      <c r="B63" s="105"/>
      <c r="C63" s="243"/>
      <c r="D63" s="243"/>
    </row>
    <row r="64" spans="1:5" ht="15.75" x14ac:dyDescent="0.25">
      <c r="A64" s="243" t="s">
        <v>57</v>
      </c>
      <c r="B64" s="243"/>
      <c r="C64" s="243"/>
      <c r="D64" s="243"/>
    </row>
    <row r="65" spans="1:2" ht="15.75" x14ac:dyDescent="0.25">
      <c r="A65" s="243" t="s">
        <v>514</v>
      </c>
      <c r="B65" s="243"/>
    </row>
  </sheetData>
  <mergeCells count="22">
    <mergeCell ref="C5:E5"/>
    <mergeCell ref="C6:E6"/>
    <mergeCell ref="A7:E7"/>
    <mergeCell ref="A8:E8"/>
    <mergeCell ref="A6:B6"/>
    <mergeCell ref="A5:B5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zoomScaleNormal="100" workbookViewId="0">
      <selection sqref="A1:E50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45"/>
      <c r="B1" s="246" t="s">
        <v>0</v>
      </c>
      <c r="C1" s="246"/>
      <c r="D1" s="246"/>
      <c r="E1" s="246"/>
    </row>
    <row r="2" spans="1:5" ht="30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522</v>
      </c>
      <c r="B3" s="279"/>
      <c r="C3" s="254" t="s">
        <v>283</v>
      </c>
      <c r="D3" s="255"/>
      <c r="E3" s="256"/>
    </row>
    <row r="4" spans="1:5" ht="15.75" x14ac:dyDescent="0.25">
      <c r="A4" s="280" t="s">
        <v>59</v>
      </c>
      <c r="B4" s="280"/>
      <c r="C4" s="254" t="s">
        <v>523</v>
      </c>
      <c r="D4" s="255"/>
      <c r="E4" s="256"/>
    </row>
    <row r="5" spans="1:5" ht="15.75" x14ac:dyDescent="0.25">
      <c r="A5" s="253" t="s">
        <v>539</v>
      </c>
      <c r="B5" s="253"/>
      <c r="C5" s="254" t="s">
        <v>524</v>
      </c>
      <c r="D5" s="255"/>
      <c r="E5" s="256"/>
    </row>
    <row r="6" spans="1:5" ht="15.75" x14ac:dyDescent="0.25">
      <c r="A6" s="68" t="s">
        <v>567</v>
      </c>
      <c r="B6" s="200"/>
      <c r="C6" s="254" t="s">
        <v>525</v>
      </c>
      <c r="D6" s="255"/>
      <c r="E6" s="256"/>
    </row>
    <row r="7" spans="1:5" x14ac:dyDescent="0.25">
      <c r="A7" s="259" t="s">
        <v>372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832.51199999999994</v>
      </c>
      <c r="E13" s="18">
        <f t="shared" si="0"/>
        <v>832.51199999999994</v>
      </c>
    </row>
    <row r="14" spans="1:5" x14ac:dyDescent="0.25">
      <c r="A14" s="37" t="s">
        <v>36</v>
      </c>
      <c r="B14" s="201"/>
      <c r="C14" s="202"/>
      <c r="D14" s="202"/>
      <c r="E14" s="38">
        <f>SUM(E11:E13)</f>
        <v>3269.0119999999997</v>
      </c>
    </row>
    <row r="15" spans="1:5" x14ac:dyDescent="0.25">
      <c r="A15" s="15" t="s">
        <v>141</v>
      </c>
      <c r="B15" s="15"/>
      <c r="C15" s="114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v>28.642000000000003</v>
      </c>
      <c r="E16" s="18">
        <f t="shared" ref="E16:E24" si="1">C16*D16</f>
        <v>28.642000000000003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v>66.62</v>
      </c>
      <c r="E17" s="18">
        <f t="shared" si="1"/>
        <v>66.62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v>27.39</v>
      </c>
      <c r="E18" s="18">
        <f t="shared" si="1"/>
        <v>27.39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v>132.95249999999999</v>
      </c>
      <c r="E19" s="18">
        <f t="shared" si="1"/>
        <v>26.590499999999999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v>22.891428571428573</v>
      </c>
      <c r="E20" s="23">
        <f t="shared" si="1"/>
        <v>34.337142857142858</v>
      </c>
    </row>
    <row r="21" spans="1:5" x14ac:dyDescent="0.25">
      <c r="A21" s="16" t="s">
        <v>142</v>
      </c>
      <c r="B21" s="45" t="s">
        <v>92</v>
      </c>
      <c r="C21" s="16">
        <v>0.1</v>
      </c>
      <c r="D21" s="18">
        <v>23.173999999999999</v>
      </c>
      <c r="E21" s="18">
        <f t="shared" si="1"/>
        <v>2.3174000000000001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v>197.6933333333333</v>
      </c>
      <c r="E22" s="18">
        <f t="shared" si="1"/>
        <v>118.61599999999997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v>3025.1680000000001</v>
      </c>
      <c r="E23" s="18">
        <f t="shared" si="1"/>
        <v>605.03360000000009</v>
      </c>
    </row>
    <row r="24" spans="1:5" x14ac:dyDescent="0.25">
      <c r="A24" s="16" t="s">
        <v>157</v>
      </c>
      <c r="B24" s="45" t="s">
        <v>92</v>
      </c>
      <c r="C24" s="16">
        <v>0.1</v>
      </c>
      <c r="D24" s="18">
        <v>24.048333333333336</v>
      </c>
      <c r="E24" s="18">
        <f t="shared" si="1"/>
        <v>2.4048333333333338</v>
      </c>
    </row>
    <row r="25" spans="1:5" x14ac:dyDescent="0.25">
      <c r="A25" s="37" t="s">
        <v>45</v>
      </c>
      <c r="B25" s="201"/>
      <c r="C25" s="202"/>
      <c r="D25" s="202"/>
      <c r="E25" s="203">
        <f>SUM(E16:E24)</f>
        <v>911.95147619047623</v>
      </c>
    </row>
    <row r="26" spans="1:5" x14ac:dyDescent="0.25">
      <c r="A26" s="15" t="s">
        <v>143</v>
      </c>
      <c r="B26" s="15"/>
      <c r="C26" s="114"/>
      <c r="D26" s="15"/>
      <c r="E26" s="1"/>
    </row>
    <row r="27" spans="1:5" x14ac:dyDescent="0.25">
      <c r="A27" s="16" t="s">
        <v>146</v>
      </c>
      <c r="B27" s="45" t="s">
        <v>145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145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148</v>
      </c>
      <c r="B29" s="45" t="s">
        <v>145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01"/>
      <c r="C30" s="202"/>
      <c r="D30" s="202"/>
      <c r="E30" s="38">
        <f>SUM(E27:E29)</f>
        <v>520</v>
      </c>
    </row>
    <row r="31" spans="1:5" x14ac:dyDescent="0.25">
      <c r="A31" s="15" t="s">
        <v>151</v>
      </c>
      <c r="B31" s="48"/>
      <c r="C31" s="204"/>
      <c r="D31" s="114"/>
      <c r="E31" s="1"/>
    </row>
    <row r="32" spans="1:5" x14ac:dyDescent="0.25">
      <c r="A32" s="16" t="s">
        <v>108</v>
      </c>
      <c r="B32" s="45" t="s">
        <v>105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526</v>
      </c>
      <c r="B33" s="45" t="s">
        <v>145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102</v>
      </c>
      <c r="B34" s="201"/>
      <c r="C34" s="201"/>
      <c r="D34" s="202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6700.9634761904763</v>
      </c>
    </row>
    <row r="37" spans="1:5" x14ac:dyDescent="0.25">
      <c r="A37" s="263" t="s">
        <v>53</v>
      </c>
      <c r="B37" s="264"/>
    </row>
    <row r="38" spans="1:5" x14ac:dyDescent="0.25">
      <c r="A38" s="15" t="s">
        <v>138</v>
      </c>
      <c r="B38" s="25">
        <f>E14</f>
        <v>3269.0119999999997</v>
      </c>
    </row>
    <row r="39" spans="1:5" x14ac:dyDescent="0.25">
      <c r="A39" s="15" t="s">
        <v>141</v>
      </c>
      <c r="B39" s="25">
        <f>E25</f>
        <v>911.95147619047623</v>
      </c>
    </row>
    <row r="40" spans="1:5" x14ac:dyDescent="0.25">
      <c r="A40" s="15" t="s">
        <v>143</v>
      </c>
      <c r="B40" s="25">
        <f>E30</f>
        <v>520</v>
      </c>
    </row>
    <row r="41" spans="1:5" x14ac:dyDescent="0.25">
      <c r="A41" s="15" t="s">
        <v>151</v>
      </c>
      <c r="B41" s="25">
        <f>E34</f>
        <v>2000</v>
      </c>
    </row>
    <row r="42" spans="1:5" x14ac:dyDescent="0.25">
      <c r="A42" s="37" t="s">
        <v>65</v>
      </c>
      <c r="B42" s="38">
        <f>SUM(B38:B41)</f>
        <v>6700.9634761904763</v>
      </c>
    </row>
    <row r="43" spans="1:5" ht="11.25" customHeight="1" x14ac:dyDescent="0.25"/>
    <row r="44" spans="1:5" x14ac:dyDescent="0.25">
      <c r="A44" s="265" t="s">
        <v>541</v>
      </c>
      <c r="B44" s="265"/>
      <c r="C44" s="265"/>
      <c r="D44" s="265"/>
    </row>
    <row r="45" spans="1:5" x14ac:dyDescent="0.25">
      <c r="A45" t="s">
        <v>54</v>
      </c>
    </row>
    <row r="46" spans="1:5" ht="15.75" x14ac:dyDescent="0.25">
      <c r="A46" s="243" t="s">
        <v>55</v>
      </c>
      <c r="B46" s="243"/>
      <c r="C46" s="243"/>
      <c r="D46" s="243"/>
    </row>
    <row r="47" spans="1:5" ht="15.75" x14ac:dyDescent="0.25">
      <c r="A47" s="243" t="s">
        <v>56</v>
      </c>
      <c r="B47" s="243"/>
      <c r="C47" s="243"/>
      <c r="D47" s="243"/>
    </row>
    <row r="48" spans="1:5" ht="15.75" x14ac:dyDescent="0.25">
      <c r="A48" s="243" t="s">
        <v>57</v>
      </c>
      <c r="B48" s="243"/>
      <c r="C48" s="243"/>
      <c r="D48" s="243"/>
    </row>
    <row r="49" spans="1:4" ht="15.75" x14ac:dyDescent="0.25">
      <c r="A49" s="243" t="s">
        <v>58</v>
      </c>
      <c r="B49" s="243"/>
    </row>
    <row r="52" spans="1:4" x14ac:dyDescent="0.25">
      <c r="A52" s="265"/>
      <c r="B52" s="265"/>
      <c r="C52" s="265"/>
      <c r="D52" s="265"/>
    </row>
    <row r="54" spans="1:4" ht="15.75" x14ac:dyDescent="0.25">
      <c r="A54" s="268"/>
      <c r="B54" s="268"/>
      <c r="C54" s="243"/>
      <c r="D54" s="243"/>
    </row>
    <row r="55" spans="1:4" ht="15.75" x14ac:dyDescent="0.25">
      <c r="A55" s="265"/>
      <c r="B55" s="268"/>
      <c r="C55" s="243"/>
      <c r="D55" s="243"/>
    </row>
    <row r="56" spans="1:4" ht="15.75" x14ac:dyDescent="0.25">
      <c r="A56" s="268"/>
      <c r="B56" s="268"/>
      <c r="C56" s="243"/>
      <c r="D56" s="243"/>
    </row>
    <row r="57" spans="1:4" x14ac:dyDescent="0.25">
      <c r="A57" s="268"/>
      <c r="B57" s="268"/>
    </row>
  </sheetData>
  <mergeCells count="31"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  <mergeCell ref="A54:B54"/>
    <mergeCell ref="C54:D54"/>
    <mergeCell ref="A55:B55"/>
    <mergeCell ref="C55:D55"/>
    <mergeCell ref="A49:B49"/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2:B52"/>
    <mergeCell ref="C52:D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workbookViewId="0">
      <selection sqref="A1:E50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6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177</v>
      </c>
      <c r="B3" s="279"/>
      <c r="C3" s="254" t="s">
        <v>268</v>
      </c>
      <c r="D3" s="255"/>
      <c r="E3" s="256"/>
    </row>
    <row r="4" spans="1:5" ht="15.75" x14ac:dyDescent="0.25">
      <c r="A4" s="280" t="s">
        <v>265</v>
      </c>
      <c r="B4" s="280"/>
      <c r="C4" s="254" t="s">
        <v>515</v>
      </c>
      <c r="D4" s="255"/>
      <c r="E4" s="256"/>
    </row>
    <row r="5" spans="1:5" ht="15.75" x14ac:dyDescent="0.25">
      <c r="A5" s="253" t="s">
        <v>539</v>
      </c>
      <c r="B5" s="253"/>
      <c r="C5" s="254" t="s">
        <v>392</v>
      </c>
      <c r="D5" s="255"/>
      <c r="E5" s="256"/>
    </row>
    <row r="6" spans="1:5" ht="15.75" x14ac:dyDescent="0.25">
      <c r="A6" s="277" t="s">
        <v>568</v>
      </c>
      <c r="B6" s="284"/>
      <c r="C6" s="254" t="s">
        <v>393</v>
      </c>
      <c r="D6" s="255"/>
      <c r="E6" s="256"/>
    </row>
    <row r="7" spans="1:5" x14ac:dyDescent="0.25">
      <c r="A7" s="259" t="s">
        <v>372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v>4325.68</v>
      </c>
      <c r="E11" s="18">
        <f>C11*D11</f>
        <v>1730.2720000000002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2405.2719999999999</v>
      </c>
    </row>
    <row r="14" spans="1:5" x14ac:dyDescent="0.25">
      <c r="A14" s="22" t="s">
        <v>141</v>
      </c>
      <c r="B14" s="22"/>
      <c r="C14" s="33"/>
      <c r="D14" s="22"/>
      <c r="E14" s="5"/>
    </row>
    <row r="15" spans="1:5" x14ac:dyDescent="0.25">
      <c r="A15" s="16" t="s">
        <v>29</v>
      </c>
      <c r="B15" s="115" t="s">
        <v>92</v>
      </c>
      <c r="C15" s="45">
        <v>2</v>
      </c>
      <c r="D15" s="60">
        <v>28.642000000000003</v>
      </c>
      <c r="E15" s="36">
        <f>C15*D15</f>
        <v>57.284000000000006</v>
      </c>
    </row>
    <row r="16" spans="1:5" x14ac:dyDescent="0.25">
      <c r="A16" s="131" t="s">
        <v>394</v>
      </c>
      <c r="B16" s="115" t="s">
        <v>92</v>
      </c>
      <c r="C16" s="56">
        <v>0.4</v>
      </c>
      <c r="D16" s="60">
        <v>111.3</v>
      </c>
      <c r="E16" s="36">
        <f t="shared" ref="E16:E20" si="0">C16*D16</f>
        <v>44.52</v>
      </c>
    </row>
    <row r="17" spans="1:5" x14ac:dyDescent="0.25">
      <c r="A17" s="16" t="s">
        <v>16</v>
      </c>
      <c r="B17" s="115" t="s">
        <v>92</v>
      </c>
      <c r="C17" s="56">
        <v>0.1</v>
      </c>
      <c r="D17" s="60">
        <v>77.272000000000006</v>
      </c>
      <c r="E17" s="36">
        <f t="shared" si="0"/>
        <v>7.7272000000000007</v>
      </c>
    </row>
    <row r="18" spans="1:5" x14ac:dyDescent="0.25">
      <c r="A18" s="16" t="s">
        <v>21</v>
      </c>
      <c r="B18" s="115" t="s">
        <v>92</v>
      </c>
      <c r="C18" s="56">
        <v>0.1</v>
      </c>
      <c r="D18" s="60">
        <v>161.43</v>
      </c>
      <c r="E18" s="36">
        <f t="shared" si="0"/>
        <v>16.143000000000001</v>
      </c>
    </row>
    <row r="19" spans="1:5" x14ac:dyDescent="0.25">
      <c r="A19" s="16" t="s">
        <v>18</v>
      </c>
      <c r="B19" s="115" t="s">
        <v>79</v>
      </c>
      <c r="C19" s="56">
        <v>1</v>
      </c>
      <c r="D19" s="60">
        <v>56.872500000000002</v>
      </c>
      <c r="E19" s="36">
        <f t="shared" si="0"/>
        <v>56.872500000000002</v>
      </c>
    </row>
    <row r="20" spans="1:5" x14ac:dyDescent="0.25">
      <c r="A20" s="16" t="s">
        <v>32</v>
      </c>
      <c r="B20" s="115" t="s">
        <v>92</v>
      </c>
      <c r="C20" s="56">
        <v>1</v>
      </c>
      <c r="D20" s="60">
        <v>34.630000000000003</v>
      </c>
      <c r="E20" s="36">
        <f t="shared" si="0"/>
        <v>34.630000000000003</v>
      </c>
    </row>
    <row r="21" spans="1:5" x14ac:dyDescent="0.25">
      <c r="A21" s="16" t="s">
        <v>178</v>
      </c>
      <c r="B21" s="55" t="s">
        <v>14</v>
      </c>
      <c r="C21" s="56">
        <v>0.25</v>
      </c>
      <c r="D21" s="60">
        <v>4077.94</v>
      </c>
      <c r="E21" s="36">
        <f>C21*D21</f>
        <v>1019.485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1236.6617000000001</v>
      </c>
    </row>
    <row r="23" spans="1:5" x14ac:dyDescent="0.25">
      <c r="A23" s="22" t="s">
        <v>143</v>
      </c>
      <c r="B23" s="22"/>
      <c r="C23" s="33"/>
      <c r="D23" s="22"/>
      <c r="E23" s="5"/>
    </row>
    <row r="24" spans="1:5" x14ac:dyDescent="0.25">
      <c r="A24" s="16" t="s">
        <v>146</v>
      </c>
      <c r="B24" s="45" t="s">
        <v>145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147</v>
      </c>
      <c r="B25" s="45" t="s">
        <v>145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148</v>
      </c>
      <c r="B26" s="45" t="s">
        <v>145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149</v>
      </c>
      <c r="B27" s="45" t="s">
        <v>145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150</v>
      </c>
      <c r="B28" s="45" t="s">
        <v>145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151</v>
      </c>
      <c r="B30" s="48"/>
      <c r="C30" s="49"/>
      <c r="D30" s="33"/>
      <c r="E30" s="5"/>
    </row>
    <row r="31" spans="1:5" x14ac:dyDescent="0.25">
      <c r="A31" s="34" t="s">
        <v>108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152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102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5291.9336999999996</v>
      </c>
    </row>
    <row r="37" spans="1:5" x14ac:dyDescent="0.25">
      <c r="A37" s="263" t="s">
        <v>53</v>
      </c>
      <c r="B37" s="264"/>
    </row>
    <row r="38" spans="1:5" x14ac:dyDescent="0.25">
      <c r="A38" s="15" t="str">
        <f>A10</f>
        <v>1-Insumos</v>
      </c>
      <c r="B38" s="25">
        <f>E13</f>
        <v>2405.2719999999999</v>
      </c>
    </row>
    <row r="39" spans="1:5" x14ac:dyDescent="0.25">
      <c r="A39" s="22" t="str">
        <f>A14</f>
        <v>2-Tratos Culturais</v>
      </c>
      <c r="B39" s="25">
        <f>E22</f>
        <v>1236.6617000000001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5291.9336999999996</v>
      </c>
    </row>
    <row r="45" spans="1:5" x14ac:dyDescent="0.25">
      <c r="A45" s="265" t="s">
        <v>541</v>
      </c>
      <c r="B45" s="265"/>
      <c r="C45" s="265"/>
      <c r="D45" s="265"/>
    </row>
    <row r="46" spans="1:5" x14ac:dyDescent="0.25">
      <c r="A46" t="s">
        <v>54</v>
      </c>
    </row>
    <row r="47" spans="1:5" ht="15.75" x14ac:dyDescent="0.25">
      <c r="A47" s="243" t="s">
        <v>55</v>
      </c>
      <c r="B47" s="243"/>
      <c r="C47" s="243"/>
      <c r="D47" s="243"/>
    </row>
    <row r="48" spans="1:5" ht="15.75" x14ac:dyDescent="0.25">
      <c r="A48" s="105" t="s">
        <v>513</v>
      </c>
      <c r="B48" s="105"/>
      <c r="C48" s="243"/>
      <c r="D48" s="243"/>
    </row>
    <row r="49" spans="1:4" ht="15.75" x14ac:dyDescent="0.25">
      <c r="A49" s="243" t="s">
        <v>57</v>
      </c>
      <c r="B49" s="243"/>
      <c r="C49" s="243"/>
      <c r="D49" s="243"/>
    </row>
    <row r="50" spans="1:4" ht="15.75" x14ac:dyDescent="0.25">
      <c r="A50" s="243" t="s">
        <v>514</v>
      </c>
      <c r="B50" s="243"/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workbookViewId="0">
      <selection activeCell="K6" sqref="K6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0.75" customHeight="1" x14ac:dyDescent="0.25">
      <c r="A2" s="245"/>
      <c r="B2" s="246"/>
      <c r="C2" s="246"/>
      <c r="D2" s="246"/>
      <c r="E2" s="246"/>
    </row>
    <row r="3" spans="1:5" x14ac:dyDescent="0.25">
      <c r="A3" s="247" t="s">
        <v>404</v>
      </c>
      <c r="B3" s="247"/>
      <c r="C3" s="248" t="s">
        <v>2</v>
      </c>
      <c r="D3" s="249"/>
      <c r="E3" s="250"/>
    </row>
    <row r="4" spans="1:5" x14ac:dyDescent="0.25">
      <c r="A4" s="251" t="s">
        <v>405</v>
      </c>
      <c r="B4" s="252"/>
      <c r="C4" s="248" t="s">
        <v>406</v>
      </c>
      <c r="D4" s="249"/>
      <c r="E4" s="250"/>
    </row>
    <row r="5" spans="1:5" ht="15.75" x14ac:dyDescent="0.25">
      <c r="A5" s="253" t="s">
        <v>539</v>
      </c>
      <c r="B5" s="253"/>
      <c r="C5" s="254" t="s">
        <v>281</v>
      </c>
      <c r="D5" s="255"/>
      <c r="E5" s="256"/>
    </row>
    <row r="6" spans="1:5" ht="15.75" x14ac:dyDescent="0.25">
      <c r="A6" s="257" t="s">
        <v>540</v>
      </c>
      <c r="B6" s="258"/>
      <c r="C6" s="254" t="s">
        <v>407</v>
      </c>
      <c r="D6" s="255"/>
      <c r="E6" s="256"/>
    </row>
    <row r="7" spans="1:5" x14ac:dyDescent="0.25">
      <c r="A7" s="259" t="s">
        <v>423</v>
      </c>
      <c r="B7" s="260"/>
      <c r="C7" s="260"/>
      <c r="D7" s="260"/>
      <c r="E7" s="261"/>
    </row>
    <row r="8" spans="1:5" x14ac:dyDescent="0.25">
      <c r="A8" s="244" t="s">
        <v>408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179" t="s">
        <v>60</v>
      </c>
      <c r="C11" s="180">
        <v>2</v>
      </c>
      <c r="D11" s="181">
        <v>350.35750000000002</v>
      </c>
      <c r="E11" s="182">
        <f t="shared" ref="E11:E15" si="0">C11*D11</f>
        <v>700.71500000000003</v>
      </c>
    </row>
    <row r="12" spans="1:5" x14ac:dyDescent="0.25">
      <c r="A12" s="16" t="s">
        <v>409</v>
      </c>
      <c r="B12" s="179" t="s">
        <v>14</v>
      </c>
      <c r="C12" s="180">
        <v>0.5</v>
      </c>
      <c r="D12" s="181">
        <v>2988.06</v>
      </c>
      <c r="E12" s="182">
        <f t="shared" si="0"/>
        <v>1494.03</v>
      </c>
    </row>
    <row r="13" spans="1:5" x14ac:dyDescent="0.25">
      <c r="A13" s="16" t="s">
        <v>67</v>
      </c>
      <c r="B13" s="179" t="s">
        <v>14</v>
      </c>
      <c r="C13" s="180">
        <v>10</v>
      </c>
      <c r="D13" s="181">
        <v>533.33333333333337</v>
      </c>
      <c r="E13" s="182">
        <f t="shared" si="0"/>
        <v>5333.3333333333339</v>
      </c>
    </row>
    <row r="14" spans="1:5" x14ac:dyDescent="0.25">
      <c r="A14" s="16" t="s">
        <v>93</v>
      </c>
      <c r="B14" s="179" t="s">
        <v>14</v>
      </c>
      <c r="C14" s="180">
        <v>0.3</v>
      </c>
      <c r="D14" s="181">
        <v>3025.1680000000001</v>
      </c>
      <c r="E14" s="182">
        <f t="shared" si="0"/>
        <v>907.55039999999997</v>
      </c>
    </row>
    <row r="15" spans="1:5" x14ac:dyDescent="0.25">
      <c r="A15" s="16" t="s">
        <v>94</v>
      </c>
      <c r="B15" s="179" t="s">
        <v>14</v>
      </c>
      <c r="C15" s="180">
        <v>1</v>
      </c>
      <c r="D15" s="181">
        <v>2884.5666666666671</v>
      </c>
      <c r="E15" s="182">
        <f t="shared" si="0"/>
        <v>2884.5666666666671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11320.195400000001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83" t="s">
        <v>145</v>
      </c>
      <c r="C18" s="180">
        <v>4</v>
      </c>
      <c r="D18" s="181">
        <v>150</v>
      </c>
      <c r="E18" s="182">
        <f>C18*D18</f>
        <v>600</v>
      </c>
    </row>
    <row r="19" spans="1:5" x14ac:dyDescent="0.25">
      <c r="A19" s="16" t="s">
        <v>410</v>
      </c>
      <c r="B19" s="183" t="s">
        <v>145</v>
      </c>
      <c r="C19" s="180">
        <v>5</v>
      </c>
      <c r="D19" s="181">
        <v>150</v>
      </c>
      <c r="E19" s="182">
        <f>C19*D19</f>
        <v>750</v>
      </c>
    </row>
    <row r="20" spans="1:5" x14ac:dyDescent="0.25">
      <c r="A20" s="34" t="s">
        <v>123</v>
      </c>
      <c r="B20" s="183" t="s">
        <v>145</v>
      </c>
      <c r="C20" s="180">
        <v>7</v>
      </c>
      <c r="D20" s="181">
        <v>150</v>
      </c>
      <c r="E20" s="182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84" t="s">
        <v>411</v>
      </c>
      <c r="C23" s="185">
        <v>2</v>
      </c>
      <c r="D23" s="186">
        <v>28.642000000000003</v>
      </c>
      <c r="E23" s="182">
        <f t="shared" ref="E23:E37" si="2">C23*D23</f>
        <v>57.284000000000006</v>
      </c>
    </row>
    <row r="24" spans="1:5" x14ac:dyDescent="0.25">
      <c r="A24" s="34" t="s">
        <v>30</v>
      </c>
      <c r="B24" s="184" t="s">
        <v>411</v>
      </c>
      <c r="C24" s="185">
        <v>1</v>
      </c>
      <c r="D24" s="186">
        <v>155.155</v>
      </c>
      <c r="E24" s="182">
        <v>0</v>
      </c>
    </row>
    <row r="25" spans="1:5" x14ac:dyDescent="0.25">
      <c r="A25" s="34" t="s">
        <v>31</v>
      </c>
      <c r="B25" s="184" t="s">
        <v>411</v>
      </c>
      <c r="C25" s="185">
        <v>0.16</v>
      </c>
      <c r="D25" s="186">
        <v>127.53666666666665</v>
      </c>
      <c r="E25" s="182">
        <f t="shared" si="2"/>
        <v>20.405866666666665</v>
      </c>
    </row>
    <row r="26" spans="1:5" x14ac:dyDescent="0.25">
      <c r="A26" s="34" t="s">
        <v>69</v>
      </c>
      <c r="B26" s="184" t="s">
        <v>411</v>
      </c>
      <c r="C26" s="185">
        <v>0.6</v>
      </c>
      <c r="D26" s="186">
        <v>70</v>
      </c>
      <c r="E26" s="182">
        <f t="shared" si="2"/>
        <v>42</v>
      </c>
    </row>
    <row r="27" spans="1:5" x14ac:dyDescent="0.25">
      <c r="A27" s="34" t="s">
        <v>412</v>
      </c>
      <c r="B27" s="184" t="s">
        <v>411</v>
      </c>
      <c r="C27" s="185">
        <v>12</v>
      </c>
      <c r="D27" s="186">
        <v>19.812000000000005</v>
      </c>
      <c r="E27" s="182">
        <f t="shared" si="2"/>
        <v>237.74400000000006</v>
      </c>
    </row>
    <row r="28" spans="1:5" x14ac:dyDescent="0.25">
      <c r="A28" s="34" t="s">
        <v>413</v>
      </c>
      <c r="B28" s="184" t="s">
        <v>411</v>
      </c>
      <c r="C28" s="185">
        <v>6</v>
      </c>
      <c r="D28" s="186">
        <v>19</v>
      </c>
      <c r="E28" s="182">
        <f t="shared" si="2"/>
        <v>114</v>
      </c>
    </row>
    <row r="29" spans="1:5" x14ac:dyDescent="0.25">
      <c r="A29" s="34" t="s">
        <v>414</v>
      </c>
      <c r="B29" s="184" t="s">
        <v>411</v>
      </c>
      <c r="C29" s="185">
        <v>6</v>
      </c>
      <c r="D29" s="186">
        <v>51.134999999999998</v>
      </c>
      <c r="E29" s="182">
        <f t="shared" si="2"/>
        <v>306.81</v>
      </c>
    </row>
    <row r="30" spans="1:5" x14ac:dyDescent="0.25">
      <c r="A30" s="34" t="s">
        <v>16</v>
      </c>
      <c r="B30" s="184" t="s">
        <v>411</v>
      </c>
      <c r="C30" s="185">
        <v>0.6</v>
      </c>
      <c r="D30" s="186">
        <v>363.87200000000001</v>
      </c>
      <c r="E30" s="182">
        <f t="shared" si="2"/>
        <v>218.32320000000001</v>
      </c>
    </row>
    <row r="31" spans="1:5" x14ac:dyDescent="0.25">
      <c r="A31" s="34" t="s">
        <v>19</v>
      </c>
      <c r="B31" s="184" t="s">
        <v>411</v>
      </c>
      <c r="C31" s="185">
        <v>4</v>
      </c>
      <c r="D31" s="186">
        <v>59.725000000000001</v>
      </c>
      <c r="E31" s="182">
        <f t="shared" si="2"/>
        <v>238.9</v>
      </c>
    </row>
    <row r="32" spans="1:5" x14ac:dyDescent="0.25">
      <c r="A32" s="34" t="s">
        <v>20</v>
      </c>
      <c r="B32" s="184" t="s">
        <v>411</v>
      </c>
      <c r="C32" s="185">
        <v>2</v>
      </c>
      <c r="D32" s="186">
        <v>32.814999999999998</v>
      </c>
      <c r="E32" s="182">
        <f t="shared" si="2"/>
        <v>65.63</v>
      </c>
    </row>
    <row r="33" spans="1:5" x14ac:dyDescent="0.25">
      <c r="A33" s="34" t="s">
        <v>68</v>
      </c>
      <c r="B33" s="184" t="s">
        <v>411</v>
      </c>
      <c r="C33" s="185">
        <v>6</v>
      </c>
      <c r="D33" s="186">
        <v>30.357499999999998</v>
      </c>
      <c r="E33" s="182">
        <f t="shared" si="2"/>
        <v>182.14499999999998</v>
      </c>
    </row>
    <row r="34" spans="1:5" x14ac:dyDescent="0.25">
      <c r="A34" s="131" t="s">
        <v>22</v>
      </c>
      <c r="B34" s="184" t="s">
        <v>411</v>
      </c>
      <c r="C34" s="185">
        <v>0.8</v>
      </c>
      <c r="D34" s="186">
        <v>106.57666666666667</v>
      </c>
      <c r="E34" s="182">
        <f t="shared" si="2"/>
        <v>85.26133333333334</v>
      </c>
    </row>
    <row r="35" spans="1:5" x14ac:dyDescent="0.25">
      <c r="A35" s="131" t="s">
        <v>415</v>
      </c>
      <c r="B35" s="184" t="s">
        <v>411</v>
      </c>
      <c r="C35" s="185">
        <v>1.5</v>
      </c>
      <c r="D35" s="186">
        <v>48.116</v>
      </c>
      <c r="E35" s="182">
        <f t="shared" si="2"/>
        <v>72.174000000000007</v>
      </c>
    </row>
    <row r="36" spans="1:5" x14ac:dyDescent="0.25">
      <c r="A36" s="131" t="s">
        <v>416</v>
      </c>
      <c r="B36" s="184" t="s">
        <v>411</v>
      </c>
      <c r="C36" s="185">
        <v>1</v>
      </c>
      <c r="D36" s="186">
        <v>62.160000000000004</v>
      </c>
      <c r="E36" s="182">
        <f t="shared" si="2"/>
        <v>62.160000000000004</v>
      </c>
    </row>
    <row r="37" spans="1:5" x14ac:dyDescent="0.25">
      <c r="A37" s="131" t="s">
        <v>23</v>
      </c>
      <c r="B37" s="45" t="s">
        <v>411</v>
      </c>
      <c r="C37" s="141">
        <v>0.12</v>
      </c>
      <c r="D37" s="46">
        <v>1500</v>
      </c>
      <c r="E37" s="182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1882.8374000000001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2" t="s">
        <v>417</v>
      </c>
      <c r="B40" s="45" t="s">
        <v>145</v>
      </c>
      <c r="C40" s="57">
        <v>8</v>
      </c>
      <c r="D40" s="181">
        <v>150</v>
      </c>
      <c r="E40" s="182">
        <f>C40*D40</f>
        <v>1200</v>
      </c>
    </row>
    <row r="41" spans="1:5" x14ac:dyDescent="0.25">
      <c r="A41" s="34" t="s">
        <v>418</v>
      </c>
      <c r="B41" s="45" t="s">
        <v>145</v>
      </c>
      <c r="C41" s="57">
        <v>6</v>
      </c>
      <c r="D41" s="181">
        <v>150</v>
      </c>
      <c r="E41" s="182">
        <f t="shared" ref="E41:E46" si="3">C41*D41</f>
        <v>900</v>
      </c>
    </row>
    <row r="42" spans="1:5" x14ac:dyDescent="0.25">
      <c r="A42" s="34" t="s">
        <v>419</v>
      </c>
      <c r="B42" s="45" t="s">
        <v>63</v>
      </c>
      <c r="C42" s="57">
        <v>5</v>
      </c>
      <c r="D42" s="181">
        <v>126</v>
      </c>
      <c r="E42" s="182">
        <f t="shared" si="3"/>
        <v>630</v>
      </c>
    </row>
    <row r="43" spans="1:5" x14ac:dyDescent="0.25">
      <c r="A43" s="34" t="s">
        <v>420</v>
      </c>
      <c r="B43" s="45" t="s">
        <v>145</v>
      </c>
      <c r="C43" s="57">
        <v>5</v>
      </c>
      <c r="D43" s="181">
        <v>126</v>
      </c>
      <c r="E43" s="182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81">
        <v>126</v>
      </c>
      <c r="E44" s="182">
        <f t="shared" si="3"/>
        <v>1260</v>
      </c>
    </row>
    <row r="45" spans="1:5" x14ac:dyDescent="0.25">
      <c r="A45" s="34" t="s">
        <v>167</v>
      </c>
      <c r="B45" s="45" t="s">
        <v>145</v>
      </c>
      <c r="C45" s="57">
        <v>4</v>
      </c>
      <c r="D45" s="181">
        <v>150</v>
      </c>
      <c r="E45" s="182">
        <f t="shared" si="3"/>
        <v>600</v>
      </c>
    </row>
    <row r="46" spans="1:5" x14ac:dyDescent="0.25">
      <c r="A46" s="34" t="s">
        <v>421</v>
      </c>
      <c r="B46" s="45" t="s">
        <v>50</v>
      </c>
      <c r="C46" s="57">
        <v>1</v>
      </c>
      <c r="D46" s="181">
        <v>2050</v>
      </c>
      <c r="E46" s="182">
        <f t="shared" si="3"/>
        <v>2050</v>
      </c>
    </row>
    <row r="47" spans="1:5" x14ac:dyDescent="0.25">
      <c r="A47" s="50" t="s">
        <v>102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103</v>
      </c>
      <c r="B48" s="15"/>
      <c r="C48" s="15"/>
      <c r="D48" s="15"/>
      <c r="E48" s="25"/>
    </row>
    <row r="49" spans="1:5" x14ac:dyDescent="0.25">
      <c r="A49" s="16" t="s">
        <v>129</v>
      </c>
      <c r="B49" s="187" t="s">
        <v>48</v>
      </c>
      <c r="C49" s="184">
        <v>20</v>
      </c>
      <c r="D49" s="181">
        <v>135</v>
      </c>
      <c r="E49" s="182">
        <f t="shared" ref="E49:E54" si="4">C49*D49</f>
        <v>2700</v>
      </c>
    </row>
    <row r="50" spans="1:5" x14ac:dyDescent="0.25">
      <c r="A50" s="16" t="s">
        <v>108</v>
      </c>
      <c r="B50" s="187" t="s">
        <v>48</v>
      </c>
      <c r="C50" s="184">
        <v>1</v>
      </c>
      <c r="D50" s="181">
        <v>1800</v>
      </c>
      <c r="E50" s="182">
        <f t="shared" si="4"/>
        <v>1800</v>
      </c>
    </row>
    <row r="51" spans="1:5" x14ac:dyDescent="0.25">
      <c r="A51" s="16" t="s">
        <v>171</v>
      </c>
      <c r="B51" s="187" t="s">
        <v>48</v>
      </c>
      <c r="C51" s="184">
        <v>10</v>
      </c>
      <c r="D51" s="181">
        <v>135</v>
      </c>
      <c r="E51" s="182">
        <f t="shared" si="4"/>
        <v>1350</v>
      </c>
    </row>
    <row r="52" spans="1:5" x14ac:dyDescent="0.25">
      <c r="A52" s="16" t="s">
        <v>422</v>
      </c>
      <c r="B52" s="187" t="s">
        <v>48</v>
      </c>
      <c r="C52" s="184">
        <v>7</v>
      </c>
      <c r="D52" s="181">
        <v>135</v>
      </c>
      <c r="E52" s="182">
        <f t="shared" si="4"/>
        <v>945</v>
      </c>
    </row>
    <row r="53" spans="1:5" x14ac:dyDescent="0.25">
      <c r="A53" s="16" t="s">
        <v>131</v>
      </c>
      <c r="B53" s="187" t="s">
        <v>48</v>
      </c>
      <c r="C53" s="184">
        <v>5</v>
      </c>
      <c r="D53" s="181">
        <v>135</v>
      </c>
      <c r="E53" s="182">
        <f t="shared" si="4"/>
        <v>675</v>
      </c>
    </row>
    <row r="54" spans="1:5" x14ac:dyDescent="0.25">
      <c r="A54" s="16" t="s">
        <v>132</v>
      </c>
      <c r="B54" s="187" t="s">
        <v>145</v>
      </c>
      <c r="C54" s="184">
        <v>3</v>
      </c>
      <c r="D54" s="181">
        <v>150</v>
      </c>
      <c r="E54" s="182">
        <f t="shared" si="4"/>
        <v>450</v>
      </c>
    </row>
    <row r="55" spans="1:5" x14ac:dyDescent="0.25">
      <c r="A55" s="3" t="s">
        <v>110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30793.032800000001</v>
      </c>
    </row>
    <row r="59" spans="1:5" x14ac:dyDescent="0.25">
      <c r="A59" s="263" t="s">
        <v>53</v>
      </c>
      <c r="B59" s="264"/>
    </row>
    <row r="60" spans="1:5" x14ac:dyDescent="0.25">
      <c r="A60" s="15" t="s">
        <v>138</v>
      </c>
      <c r="B60" s="67">
        <f>E16</f>
        <v>11320.195400000001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1882.8374000000001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103</v>
      </c>
      <c r="B64" s="25">
        <f>E55</f>
        <v>7920</v>
      </c>
    </row>
    <row r="65" spans="1:4" x14ac:dyDescent="0.25">
      <c r="A65" s="11" t="s">
        <v>52</v>
      </c>
      <c r="B65" s="38">
        <f>SUM(B60:B64)</f>
        <v>30793.032800000001</v>
      </c>
    </row>
    <row r="68" spans="1:4" x14ac:dyDescent="0.25">
      <c r="A68" s="265" t="s">
        <v>541</v>
      </c>
      <c r="B68" s="265"/>
      <c r="C68" s="265"/>
      <c r="D68" s="265"/>
    </row>
    <row r="69" spans="1:4" x14ac:dyDescent="0.25">
      <c r="A69" t="s">
        <v>54</v>
      </c>
    </row>
    <row r="70" spans="1:4" ht="15.75" x14ac:dyDescent="0.25">
      <c r="A70" s="243" t="s">
        <v>55</v>
      </c>
      <c r="B70" s="243"/>
      <c r="C70" s="243"/>
      <c r="D70" s="243"/>
    </row>
    <row r="71" spans="1:4" ht="15.75" x14ac:dyDescent="0.25">
      <c r="A71" s="105" t="s">
        <v>513</v>
      </c>
      <c r="B71" s="105"/>
      <c r="C71" s="243"/>
      <c r="D71" s="243"/>
    </row>
    <row r="72" spans="1:4" ht="15.75" x14ac:dyDescent="0.25">
      <c r="A72" s="243" t="s">
        <v>57</v>
      </c>
      <c r="B72" s="243"/>
      <c r="C72" s="243"/>
      <c r="D72" s="243"/>
    </row>
    <row r="73" spans="1:4" ht="15.75" x14ac:dyDescent="0.25">
      <c r="A73" s="243" t="s">
        <v>514</v>
      </c>
      <c r="B73" s="243"/>
    </row>
  </sheetData>
  <mergeCells count="22"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workbookViewId="0">
      <selection activeCell="I16" sqref="I16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7.7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156</v>
      </c>
      <c r="B3" s="279"/>
      <c r="C3" s="254" t="s">
        <v>266</v>
      </c>
      <c r="D3" s="255"/>
      <c r="E3" s="256"/>
    </row>
    <row r="4" spans="1:5" ht="15.75" x14ac:dyDescent="0.25">
      <c r="A4" s="280" t="s">
        <v>265</v>
      </c>
      <c r="B4" s="280"/>
      <c r="C4" s="254" t="s">
        <v>503</v>
      </c>
      <c r="D4" s="255"/>
      <c r="E4" s="256"/>
    </row>
    <row r="5" spans="1:5" ht="15.75" x14ac:dyDescent="0.25">
      <c r="A5" s="253" t="s">
        <v>539</v>
      </c>
      <c r="B5" s="253"/>
      <c r="C5" s="254" t="s">
        <v>261</v>
      </c>
      <c r="D5" s="255"/>
      <c r="E5" s="256"/>
    </row>
    <row r="6" spans="1:5" ht="15.75" x14ac:dyDescent="0.25">
      <c r="A6" s="257" t="s">
        <v>569</v>
      </c>
      <c r="B6" s="258"/>
      <c r="C6" s="254" t="s">
        <v>267</v>
      </c>
      <c r="D6" s="255"/>
      <c r="E6" s="256"/>
    </row>
    <row r="7" spans="1:5" x14ac:dyDescent="0.25">
      <c r="A7" s="259" t="s">
        <v>570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55" t="s">
        <v>14</v>
      </c>
      <c r="C11" s="56">
        <v>1</v>
      </c>
      <c r="D11" s="18">
        <v>350.35750000000002</v>
      </c>
      <c r="E11" s="18">
        <f>C11*D11</f>
        <v>350.35750000000002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v>3834.6675</v>
      </c>
      <c r="E12" s="18">
        <f>C12*D12</f>
        <v>1150.4002499999999</v>
      </c>
    </row>
    <row r="13" spans="1:5" x14ac:dyDescent="0.25">
      <c r="A13" s="16" t="s">
        <v>78</v>
      </c>
      <c r="B13" s="55" t="s">
        <v>400</v>
      </c>
      <c r="C13" s="56">
        <v>1</v>
      </c>
      <c r="D13" s="18">
        <v>608</v>
      </c>
      <c r="E13" s="18">
        <f>C13*D13</f>
        <v>608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2108.7577499999998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29</v>
      </c>
      <c r="B16" s="115" t="s">
        <v>79</v>
      </c>
      <c r="C16" s="45">
        <v>2</v>
      </c>
      <c r="D16" s="130">
        <v>28.642000000000003</v>
      </c>
      <c r="E16" s="18">
        <f>C16*D16</f>
        <v>57.284000000000006</v>
      </c>
    </row>
    <row r="17" spans="1:5" x14ac:dyDescent="0.25">
      <c r="A17" s="16" t="s">
        <v>31</v>
      </c>
      <c r="B17" s="115" t="s">
        <v>79</v>
      </c>
      <c r="C17" s="56">
        <v>0.1</v>
      </c>
      <c r="D17" s="130">
        <v>127.53666666666665</v>
      </c>
      <c r="E17" s="18">
        <f t="shared" ref="E17:E31" si="0">C17*D17</f>
        <v>12.753666666666666</v>
      </c>
    </row>
    <row r="18" spans="1:5" x14ac:dyDescent="0.25">
      <c r="A18" s="34" t="s">
        <v>21</v>
      </c>
      <c r="B18" s="115" t="s">
        <v>92</v>
      </c>
      <c r="C18" s="56">
        <v>1</v>
      </c>
      <c r="D18" s="130">
        <v>27.39</v>
      </c>
      <c r="E18" s="18">
        <f t="shared" si="0"/>
        <v>27.39</v>
      </c>
    </row>
    <row r="19" spans="1:5" x14ac:dyDescent="0.25">
      <c r="A19" s="16" t="s">
        <v>142</v>
      </c>
      <c r="B19" s="115" t="s">
        <v>92</v>
      </c>
      <c r="C19" s="56">
        <v>0.5</v>
      </c>
      <c r="D19" s="130">
        <v>24.048333333333336</v>
      </c>
      <c r="E19" s="18">
        <f t="shared" si="0"/>
        <v>12.024166666666668</v>
      </c>
    </row>
    <row r="20" spans="1:5" x14ac:dyDescent="0.25">
      <c r="A20" s="16" t="s">
        <v>22</v>
      </c>
      <c r="B20" s="115" t="s">
        <v>92</v>
      </c>
      <c r="C20" s="56">
        <v>0.4</v>
      </c>
      <c r="D20" s="130">
        <v>132.95249999999999</v>
      </c>
      <c r="E20" s="18">
        <f t="shared" si="0"/>
        <v>53.180999999999997</v>
      </c>
    </row>
    <row r="21" spans="1:5" x14ac:dyDescent="0.25">
      <c r="A21" s="16" t="s">
        <v>33</v>
      </c>
      <c r="B21" s="190" t="s">
        <v>92</v>
      </c>
      <c r="C21" s="56">
        <v>0.2</v>
      </c>
      <c r="D21" s="191">
        <v>197.21428571428572</v>
      </c>
      <c r="E21" s="18">
        <f t="shared" si="0"/>
        <v>39.44285714285715</v>
      </c>
    </row>
    <row r="22" spans="1:5" x14ac:dyDescent="0.25">
      <c r="A22" s="16" t="s">
        <v>157</v>
      </c>
      <c r="B22" s="115" t="s">
        <v>92</v>
      </c>
      <c r="C22" s="56">
        <v>0.2</v>
      </c>
      <c r="D22" s="130">
        <v>23.173999999999999</v>
      </c>
      <c r="E22" s="18">
        <f t="shared" si="0"/>
        <v>4.6348000000000003</v>
      </c>
    </row>
    <row r="23" spans="1:5" x14ac:dyDescent="0.25">
      <c r="A23" s="16" t="s">
        <v>16</v>
      </c>
      <c r="B23" s="115" t="s">
        <v>92</v>
      </c>
      <c r="C23" s="56">
        <v>0.6</v>
      </c>
      <c r="D23" s="130">
        <v>107.64999999999999</v>
      </c>
      <c r="E23" s="18">
        <f t="shared" si="0"/>
        <v>64.589999999999989</v>
      </c>
    </row>
    <row r="24" spans="1:5" x14ac:dyDescent="0.25">
      <c r="A24" s="16" t="s">
        <v>23</v>
      </c>
      <c r="B24" s="115" t="s">
        <v>92</v>
      </c>
      <c r="C24" s="56">
        <v>0.15</v>
      </c>
      <c r="D24" s="130">
        <v>161.43</v>
      </c>
      <c r="E24" s="18">
        <f t="shared" si="0"/>
        <v>24.214500000000001</v>
      </c>
    </row>
    <row r="25" spans="1:5" x14ac:dyDescent="0.25">
      <c r="A25" s="16" t="s">
        <v>32</v>
      </c>
      <c r="B25" s="115" t="s">
        <v>92</v>
      </c>
      <c r="C25" s="56">
        <v>2</v>
      </c>
      <c r="D25" s="130">
        <v>19</v>
      </c>
      <c r="E25" s="18">
        <f t="shared" si="0"/>
        <v>38</v>
      </c>
    </row>
    <row r="26" spans="1:5" x14ac:dyDescent="0.25">
      <c r="A26" s="16" t="s">
        <v>157</v>
      </c>
      <c r="B26" s="115" t="s">
        <v>92</v>
      </c>
      <c r="C26" s="56">
        <v>0.2</v>
      </c>
      <c r="D26" s="130">
        <v>23.173999999999999</v>
      </c>
      <c r="E26" s="18">
        <f t="shared" si="0"/>
        <v>4.6348000000000003</v>
      </c>
    </row>
    <row r="27" spans="1:5" x14ac:dyDescent="0.25">
      <c r="A27" s="16" t="s">
        <v>19</v>
      </c>
      <c r="B27" s="115" t="s">
        <v>92</v>
      </c>
      <c r="C27" s="56">
        <v>0.3</v>
      </c>
      <c r="D27" s="130">
        <v>363.87200000000001</v>
      </c>
      <c r="E27" s="18">
        <f t="shared" si="0"/>
        <v>109.16160000000001</v>
      </c>
    </row>
    <row r="28" spans="1:5" x14ac:dyDescent="0.25">
      <c r="A28" s="16" t="s">
        <v>20</v>
      </c>
      <c r="B28" s="115" t="s">
        <v>79</v>
      </c>
      <c r="C28" s="56">
        <v>1.5</v>
      </c>
      <c r="D28" s="130">
        <v>32.906666666666666</v>
      </c>
      <c r="E28" s="18">
        <f t="shared" si="0"/>
        <v>49.36</v>
      </c>
    </row>
    <row r="29" spans="1:5" x14ac:dyDescent="0.25">
      <c r="A29" s="16" t="s">
        <v>157</v>
      </c>
      <c r="B29" s="115" t="s">
        <v>92</v>
      </c>
      <c r="C29" s="56">
        <v>0.1</v>
      </c>
      <c r="D29" s="130">
        <v>23.173999999999999</v>
      </c>
      <c r="E29" s="18">
        <f t="shared" si="0"/>
        <v>2.3174000000000001</v>
      </c>
    </row>
    <row r="30" spans="1:5" x14ac:dyDescent="0.25">
      <c r="A30" s="16" t="s">
        <v>142</v>
      </c>
      <c r="B30" s="116" t="s">
        <v>92</v>
      </c>
      <c r="C30" s="56">
        <v>0.25</v>
      </c>
      <c r="D30" s="130">
        <v>24.048333333333336</v>
      </c>
      <c r="E30" s="18">
        <f t="shared" si="0"/>
        <v>6.0120833333333339</v>
      </c>
    </row>
    <row r="31" spans="1:5" x14ac:dyDescent="0.25">
      <c r="A31" s="16" t="s">
        <v>25</v>
      </c>
      <c r="B31" s="116" t="s">
        <v>92</v>
      </c>
      <c r="C31" s="56">
        <v>0.3</v>
      </c>
      <c r="D31" s="130">
        <v>108.89200000000001</v>
      </c>
      <c r="E31" s="18">
        <f t="shared" si="0"/>
        <v>32.6676</v>
      </c>
    </row>
    <row r="32" spans="1:5" x14ac:dyDescent="0.25">
      <c r="A32" s="16" t="s">
        <v>91</v>
      </c>
      <c r="B32" s="116" t="s">
        <v>79</v>
      </c>
      <c r="C32" s="56">
        <v>0.2</v>
      </c>
      <c r="D32" s="130">
        <v>3200</v>
      </c>
      <c r="E32" s="18">
        <f>C32*D32</f>
        <v>640</v>
      </c>
    </row>
    <row r="33" spans="1:5" x14ac:dyDescent="0.25">
      <c r="A33" s="16" t="s">
        <v>93</v>
      </c>
      <c r="B33" s="116" t="s">
        <v>14</v>
      </c>
      <c r="C33" s="56">
        <v>0.1</v>
      </c>
      <c r="D33" s="130">
        <v>3025.1680000000001</v>
      </c>
      <c r="E33" s="18">
        <f>C33*D33</f>
        <v>302.51680000000005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1480.185273809524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158</v>
      </c>
      <c r="B36" s="45" t="s">
        <v>145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159</v>
      </c>
      <c r="B37" s="45" t="s">
        <v>145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123</v>
      </c>
      <c r="B38" s="45" t="s">
        <v>145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160</v>
      </c>
      <c r="B39" s="45" t="s">
        <v>145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149</v>
      </c>
      <c r="B40" s="45" t="s">
        <v>145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150</v>
      </c>
      <c r="B41" s="45" t="s">
        <v>145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131" t="s">
        <v>43</v>
      </c>
      <c r="B44" s="45" t="s">
        <v>105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5728.9430238095238</v>
      </c>
    </row>
    <row r="50" spans="1:4" x14ac:dyDescent="0.25">
      <c r="A50" s="263" t="s">
        <v>53</v>
      </c>
      <c r="B50" s="264"/>
    </row>
    <row r="51" spans="1:4" x14ac:dyDescent="0.25">
      <c r="A51" s="15" t="str">
        <f>A10</f>
        <v>1-Insumos</v>
      </c>
      <c r="B51" s="25">
        <f>E14</f>
        <v>2108.7577499999998</v>
      </c>
    </row>
    <row r="52" spans="1:4" x14ac:dyDescent="0.25">
      <c r="A52" s="22" t="str">
        <f>A15</f>
        <v>2-Tratos Culturais</v>
      </c>
      <c r="B52" s="25">
        <f>E34</f>
        <v>1480.185273809524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5728.9430238095238</v>
      </c>
    </row>
    <row r="58" spans="1:4" x14ac:dyDescent="0.25">
      <c r="A58" s="265" t="s">
        <v>541</v>
      </c>
      <c r="B58" s="265"/>
      <c r="C58" s="265"/>
      <c r="D58" s="265"/>
    </row>
    <row r="59" spans="1:4" x14ac:dyDescent="0.25">
      <c r="A59" t="s">
        <v>54</v>
      </c>
    </row>
    <row r="60" spans="1:4" ht="15.75" x14ac:dyDescent="0.25">
      <c r="A60" s="243" t="s">
        <v>55</v>
      </c>
      <c r="B60" s="243"/>
      <c r="C60" s="243"/>
      <c r="D60" s="243"/>
    </row>
    <row r="61" spans="1:4" ht="15.75" x14ac:dyDescent="0.25">
      <c r="A61" s="105" t="s">
        <v>513</v>
      </c>
      <c r="B61" s="105"/>
      <c r="C61" s="243"/>
      <c r="D61" s="243"/>
    </row>
    <row r="62" spans="1:4" ht="15.75" x14ac:dyDescent="0.25">
      <c r="A62" s="243" t="s">
        <v>57</v>
      </c>
      <c r="B62" s="243"/>
      <c r="C62" s="243"/>
      <c r="D62" s="243"/>
    </row>
    <row r="63" spans="1:4" ht="15.75" x14ac:dyDescent="0.25">
      <c r="A63" s="243" t="s">
        <v>514</v>
      </c>
      <c r="B63" s="243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sqref="A1:E71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6.25" customHeight="1" x14ac:dyDescent="0.25">
      <c r="A2" s="245"/>
      <c r="B2" s="246"/>
      <c r="C2" s="246"/>
      <c r="D2" s="246"/>
      <c r="E2" s="246"/>
    </row>
    <row r="3" spans="1:5" x14ac:dyDescent="0.25">
      <c r="A3" s="247" t="s">
        <v>161</v>
      </c>
      <c r="B3" s="247"/>
      <c r="C3" s="248" t="s">
        <v>71</v>
      </c>
      <c r="D3" s="249"/>
      <c r="E3" s="250"/>
    </row>
    <row r="4" spans="1:5" x14ac:dyDescent="0.25">
      <c r="A4" s="251" t="s">
        <v>390</v>
      </c>
      <c r="B4" s="252"/>
      <c r="C4" s="248" t="s">
        <v>504</v>
      </c>
      <c r="D4" s="249"/>
      <c r="E4" s="250"/>
    </row>
    <row r="5" spans="1:5" ht="15.75" x14ac:dyDescent="0.25">
      <c r="A5" s="253" t="s">
        <v>539</v>
      </c>
      <c r="B5" s="253"/>
      <c r="C5" s="192" t="s">
        <v>272</v>
      </c>
      <c r="D5" s="193"/>
      <c r="E5" s="194"/>
    </row>
    <row r="6" spans="1:5" ht="15.75" x14ac:dyDescent="0.25">
      <c r="A6" s="257" t="s">
        <v>571</v>
      </c>
      <c r="B6" s="258"/>
      <c r="C6" s="254" t="s">
        <v>391</v>
      </c>
      <c r="D6" s="255"/>
      <c r="E6" s="256"/>
    </row>
    <row r="7" spans="1:5" x14ac:dyDescent="0.25">
      <c r="A7" s="259" t="s">
        <v>73</v>
      </c>
      <c r="B7" s="260"/>
      <c r="C7" s="260"/>
      <c r="D7" s="260"/>
      <c r="E7" s="261"/>
    </row>
    <row r="8" spans="1:5" x14ac:dyDescent="0.25">
      <c r="A8" s="244" t="s">
        <v>137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111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162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158</v>
      </c>
      <c r="B17" s="115" t="s">
        <v>145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163</v>
      </c>
      <c r="B18" s="115" t="s">
        <v>145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164</v>
      </c>
      <c r="B19" s="115" t="s">
        <v>145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159</v>
      </c>
      <c r="B20" s="115" t="s">
        <v>145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165</v>
      </c>
      <c r="B21" s="115" t="s">
        <v>145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166</v>
      </c>
      <c r="B22" s="115" t="s">
        <v>145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1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1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123</v>
      </c>
      <c r="B38" s="45" t="s">
        <v>145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167</v>
      </c>
      <c r="B39" s="45" t="s">
        <v>145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145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168</v>
      </c>
      <c r="B41" s="45" t="s">
        <v>122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102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103</v>
      </c>
      <c r="B43" s="15"/>
      <c r="C43" s="15"/>
      <c r="D43" s="15"/>
      <c r="E43" s="25"/>
    </row>
    <row r="44" spans="1:5" x14ac:dyDescent="0.25">
      <c r="A44" s="16" t="s">
        <v>169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129</v>
      </c>
      <c r="B45" s="16" t="s">
        <v>170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108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171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131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132</v>
      </c>
      <c r="B49" s="16" t="s">
        <v>145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110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63" t="s">
        <v>53</v>
      </c>
      <c r="B54" s="264"/>
    </row>
    <row r="55" spans="1:5" x14ac:dyDescent="0.25">
      <c r="A55" s="15" t="s">
        <v>138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103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65" t="s">
        <v>541</v>
      </c>
      <c r="B63" s="265"/>
      <c r="C63" s="265"/>
      <c r="D63" s="265"/>
    </row>
    <row r="64" spans="1:5" x14ac:dyDescent="0.25">
      <c r="A64" t="s">
        <v>54</v>
      </c>
    </row>
    <row r="65" spans="1:4" ht="15.75" x14ac:dyDescent="0.25">
      <c r="A65" s="243" t="s">
        <v>55</v>
      </c>
      <c r="B65" s="243"/>
      <c r="C65" s="243"/>
      <c r="D65" s="243"/>
    </row>
    <row r="66" spans="1:4" ht="15.75" x14ac:dyDescent="0.25">
      <c r="A66" s="105" t="s">
        <v>513</v>
      </c>
      <c r="B66" s="105"/>
      <c r="C66" s="243"/>
      <c r="D66" s="243"/>
    </row>
    <row r="67" spans="1:4" ht="15.75" x14ac:dyDescent="0.25">
      <c r="A67" s="243" t="s">
        <v>57</v>
      </c>
      <c r="B67" s="243"/>
      <c r="C67" s="243"/>
      <c r="D67" s="243"/>
    </row>
    <row r="68" spans="1:4" ht="15.75" x14ac:dyDescent="0.25">
      <c r="A68" s="243" t="s">
        <v>514</v>
      </c>
      <c r="B68" s="243"/>
    </row>
  </sheetData>
  <mergeCells count="21"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workbookViewId="0">
      <selection sqref="A1:E59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172</v>
      </c>
      <c r="B3" s="279"/>
      <c r="C3" s="254" t="s">
        <v>268</v>
      </c>
      <c r="D3" s="255"/>
      <c r="E3" s="256"/>
    </row>
    <row r="4" spans="1:5" ht="15.75" x14ac:dyDescent="0.25">
      <c r="A4" s="280" t="s">
        <v>265</v>
      </c>
      <c r="B4" s="280"/>
      <c r="C4" s="254" t="s">
        <v>530</v>
      </c>
      <c r="D4" s="255"/>
      <c r="E4" s="256"/>
    </row>
    <row r="5" spans="1:5" ht="15.75" x14ac:dyDescent="0.25">
      <c r="A5" s="253" t="s">
        <v>539</v>
      </c>
      <c r="B5" s="253"/>
      <c r="C5" s="254" t="s">
        <v>269</v>
      </c>
      <c r="D5" s="255"/>
      <c r="E5" s="256"/>
    </row>
    <row r="6" spans="1:5" ht="15.75" x14ac:dyDescent="0.25">
      <c r="A6" s="277" t="s">
        <v>572</v>
      </c>
      <c r="B6" s="284"/>
      <c r="C6" s="254" t="s">
        <v>267</v>
      </c>
      <c r="D6" s="255"/>
      <c r="E6" s="256"/>
    </row>
    <row r="7" spans="1:5" x14ac:dyDescent="0.25">
      <c r="A7" s="259" t="s">
        <v>463</v>
      </c>
      <c r="B7" s="260"/>
      <c r="C7" s="260"/>
      <c r="D7" s="260"/>
      <c r="E7" s="261"/>
    </row>
    <row r="8" spans="1:5" x14ac:dyDescent="0.25">
      <c r="A8" s="287" t="s">
        <v>263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v>470</v>
      </c>
      <c r="E11" s="18">
        <f>C11*D11</f>
        <v>23500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v>4325.68</v>
      </c>
      <c r="E12" s="18">
        <f>C12*D12</f>
        <v>1730.2720000000002</v>
      </c>
    </row>
    <row r="13" spans="1:5" x14ac:dyDescent="0.25">
      <c r="A13" s="16" t="s">
        <v>162</v>
      </c>
      <c r="B13" s="55" t="s">
        <v>14</v>
      </c>
      <c r="C13" s="56">
        <v>1.5</v>
      </c>
      <c r="D13" s="18">
        <v>350.35750000000002</v>
      </c>
      <c r="E13" s="18">
        <f>C13*D13</f>
        <v>525.53625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25755.808250000002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173</v>
      </c>
      <c r="B16" s="115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15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v>2988.06</v>
      </c>
      <c r="E20" s="46">
        <f>C20*D20</f>
        <v>1494.03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v>19.812000000000005</v>
      </c>
      <c r="E21" s="46">
        <f t="shared" ref="E21:E30" si="0">C21*D21</f>
        <v>99.060000000000031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v>27.841249999999999</v>
      </c>
      <c r="E22" s="46">
        <f t="shared" si="0"/>
        <v>55.682499999999997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v>28.127499999999998</v>
      </c>
      <c r="E23" s="46">
        <f t="shared" si="0"/>
        <v>28.127499999999998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v>88.197499999999991</v>
      </c>
      <c r="E24" s="46">
        <f t="shared" si="0"/>
        <v>44.098749999999995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v>29</v>
      </c>
      <c r="E25" s="46">
        <f t="shared" si="0"/>
        <v>58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v>28.642000000000003</v>
      </c>
      <c r="E26" s="46">
        <f t="shared" si="0"/>
        <v>57.284000000000006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v>32.906666666666666</v>
      </c>
      <c r="E27" s="46">
        <f t="shared" si="0"/>
        <v>65.813333333333333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v>127.53666666666665</v>
      </c>
      <c r="E28" s="46">
        <f t="shared" si="0"/>
        <v>89.275666666666652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v>133.46333333333334</v>
      </c>
      <c r="E29" s="46">
        <f t="shared" si="0"/>
        <v>160.15600000000001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v>52.847999999999999</v>
      </c>
      <c r="E30" s="46">
        <f t="shared" si="0"/>
        <v>42.278400000000005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2193.8061499999999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123</v>
      </c>
      <c r="B33" s="45" t="s">
        <v>145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167</v>
      </c>
      <c r="B34" s="45" t="s">
        <v>145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145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102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103</v>
      </c>
      <c r="B37" s="15"/>
      <c r="C37" s="15"/>
      <c r="D37" s="15"/>
      <c r="E37" s="25"/>
    </row>
    <row r="38" spans="1:5" x14ac:dyDescent="0.25">
      <c r="A38" s="16" t="s">
        <v>174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175</v>
      </c>
      <c r="B39" s="16" t="s">
        <v>176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110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31974.614400000002</v>
      </c>
    </row>
    <row r="44" spans="1:5" x14ac:dyDescent="0.25">
      <c r="A44" s="263" t="s">
        <v>53</v>
      </c>
      <c r="B44" s="264"/>
    </row>
    <row r="45" spans="1:5" x14ac:dyDescent="0.25">
      <c r="A45" s="15" t="str">
        <f>A10</f>
        <v>1-Insumos</v>
      </c>
      <c r="B45" s="25">
        <f>E14</f>
        <v>25755.808250000002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2193.8061499999999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31974.614400000002</v>
      </c>
    </row>
    <row r="53" spans="1:4" x14ac:dyDescent="0.25">
      <c r="A53" s="265" t="s">
        <v>541</v>
      </c>
      <c r="B53" s="265"/>
      <c r="C53" s="265"/>
      <c r="D53" s="265"/>
    </row>
    <row r="54" spans="1:4" x14ac:dyDescent="0.25">
      <c r="A54" t="s">
        <v>54</v>
      </c>
    </row>
    <row r="55" spans="1:4" ht="15.75" x14ac:dyDescent="0.25">
      <c r="A55" s="243" t="s">
        <v>55</v>
      </c>
      <c r="B55" s="243"/>
      <c r="C55" s="243"/>
      <c r="D55" s="243"/>
    </row>
    <row r="56" spans="1:4" ht="15.75" x14ac:dyDescent="0.25">
      <c r="A56" s="105" t="s">
        <v>513</v>
      </c>
      <c r="B56" s="105"/>
      <c r="C56" s="243"/>
      <c r="D56" s="243"/>
    </row>
    <row r="57" spans="1:4" ht="15.75" x14ac:dyDescent="0.25">
      <c r="A57" s="243" t="s">
        <v>57</v>
      </c>
      <c r="B57" s="243"/>
      <c r="C57" s="243"/>
      <c r="D57" s="243"/>
    </row>
    <row r="58" spans="1:4" ht="15.75" x14ac:dyDescent="0.25">
      <c r="A58" s="243" t="s">
        <v>514</v>
      </c>
      <c r="B58" s="243"/>
    </row>
  </sheetData>
  <mergeCells count="22">
    <mergeCell ref="A57:B57"/>
    <mergeCell ref="C57:D57"/>
    <mergeCell ref="A6:B6"/>
    <mergeCell ref="A55:B55"/>
    <mergeCell ref="C55:D55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workbookViewId="0">
      <selection activeCell="I11" sqref="I11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1.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179</v>
      </c>
      <c r="B3" s="279"/>
      <c r="C3" s="254" t="s">
        <v>270</v>
      </c>
      <c r="D3" s="255"/>
      <c r="E3" s="256"/>
    </row>
    <row r="4" spans="1:5" ht="15.75" x14ac:dyDescent="0.25">
      <c r="A4" s="280" t="s">
        <v>265</v>
      </c>
      <c r="B4" s="280"/>
      <c r="C4" s="254" t="s">
        <v>448</v>
      </c>
      <c r="D4" s="255"/>
      <c r="E4" s="256"/>
    </row>
    <row r="5" spans="1:5" ht="15.75" x14ac:dyDescent="0.25">
      <c r="A5" s="253" t="s">
        <v>539</v>
      </c>
      <c r="B5" s="253"/>
      <c r="C5" s="254" t="s">
        <v>395</v>
      </c>
      <c r="D5" s="255"/>
      <c r="E5" s="256"/>
    </row>
    <row r="6" spans="1:5" ht="15.75" x14ac:dyDescent="0.25">
      <c r="A6" s="277" t="s">
        <v>573</v>
      </c>
      <c r="B6" s="284"/>
      <c r="C6" s="254" t="s">
        <v>396</v>
      </c>
      <c r="D6" s="255"/>
      <c r="E6" s="256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16">
        <v>1.5</v>
      </c>
      <c r="D11" s="18">
        <v>9000</v>
      </c>
      <c r="E11" s="18">
        <f>C11*D11</f>
        <v>13500</v>
      </c>
    </row>
    <row r="12" spans="1:5" x14ac:dyDescent="0.25">
      <c r="A12" s="16" t="s">
        <v>180</v>
      </c>
      <c r="B12" s="16" t="s">
        <v>14</v>
      </c>
      <c r="C12" s="16">
        <v>2</v>
      </c>
      <c r="D12" s="18">
        <v>350.35750000000002</v>
      </c>
      <c r="E12" s="18">
        <f t="shared" ref="E12:E23" si="0">C12*D12</f>
        <v>700.71500000000003</v>
      </c>
    </row>
    <row r="13" spans="1:5" x14ac:dyDescent="0.25">
      <c r="A13" s="16" t="s">
        <v>505</v>
      </c>
      <c r="B13" s="16" t="s">
        <v>14</v>
      </c>
      <c r="C13" s="16">
        <v>1.8</v>
      </c>
      <c r="D13" s="18">
        <v>2884.5666666666671</v>
      </c>
      <c r="E13" s="18">
        <f t="shared" si="0"/>
        <v>5192.2200000000012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v>3944.9399999999996</v>
      </c>
      <c r="E14" s="18">
        <f t="shared" si="0"/>
        <v>5917.41</v>
      </c>
    </row>
    <row r="15" spans="1:5" x14ac:dyDescent="0.25">
      <c r="A15" s="16" t="s">
        <v>178</v>
      </c>
      <c r="B15" s="16" t="s">
        <v>14</v>
      </c>
      <c r="C15" s="16">
        <v>1</v>
      </c>
      <c r="D15" s="18">
        <v>2988.06</v>
      </c>
      <c r="E15" s="18">
        <f t="shared" si="0"/>
        <v>2988.06</v>
      </c>
    </row>
    <row r="16" spans="1:5" x14ac:dyDescent="0.25">
      <c r="A16" s="16" t="s">
        <v>29</v>
      </c>
      <c r="B16" s="16" t="s">
        <v>181</v>
      </c>
      <c r="C16" s="16">
        <v>1</v>
      </c>
      <c r="D16" s="18">
        <v>133.46333333333334</v>
      </c>
      <c r="E16" s="18">
        <f t="shared" si="0"/>
        <v>133.46333333333334</v>
      </c>
    </row>
    <row r="17" spans="1:5" x14ac:dyDescent="0.25">
      <c r="A17" s="16" t="s">
        <v>30</v>
      </c>
      <c r="B17" s="16" t="s">
        <v>181</v>
      </c>
      <c r="C17" s="16">
        <v>0.12</v>
      </c>
      <c r="D17" s="18">
        <v>127.53666666666665</v>
      </c>
      <c r="E17" s="18">
        <f t="shared" si="0"/>
        <v>15.304399999999998</v>
      </c>
    </row>
    <row r="18" spans="1:5" x14ac:dyDescent="0.25">
      <c r="A18" s="16" t="s">
        <v>182</v>
      </c>
      <c r="B18" s="16" t="s">
        <v>181</v>
      </c>
      <c r="C18" s="16">
        <v>2</v>
      </c>
      <c r="D18" s="18">
        <v>100.325</v>
      </c>
      <c r="E18" s="18">
        <f t="shared" si="0"/>
        <v>200.65</v>
      </c>
    </row>
    <row r="19" spans="1:5" x14ac:dyDescent="0.25">
      <c r="A19" s="16" t="s">
        <v>22</v>
      </c>
      <c r="B19" s="16" t="s">
        <v>181</v>
      </c>
      <c r="C19" s="16">
        <v>2</v>
      </c>
      <c r="D19" s="18">
        <v>52.847999999999999</v>
      </c>
      <c r="E19" s="18">
        <f t="shared" si="0"/>
        <v>105.696</v>
      </c>
    </row>
    <row r="20" spans="1:5" x14ac:dyDescent="0.25">
      <c r="A20" s="16" t="s">
        <v>16</v>
      </c>
      <c r="B20" s="16" t="s">
        <v>181</v>
      </c>
      <c r="C20" s="118">
        <v>4</v>
      </c>
      <c r="D20" s="18">
        <v>59.725000000000001</v>
      </c>
      <c r="E20" s="18">
        <f t="shared" si="0"/>
        <v>238.9</v>
      </c>
    </row>
    <row r="21" spans="1:5" x14ac:dyDescent="0.25">
      <c r="A21" s="16" t="s">
        <v>120</v>
      </c>
      <c r="B21" s="16" t="s">
        <v>181</v>
      </c>
      <c r="C21" s="118">
        <v>0.8</v>
      </c>
      <c r="D21" s="18">
        <v>363.87200000000001</v>
      </c>
      <c r="E21" s="18">
        <f t="shared" si="0"/>
        <v>291.0976</v>
      </c>
    </row>
    <row r="22" spans="1:5" x14ac:dyDescent="0.25">
      <c r="A22" s="16" t="s">
        <v>19</v>
      </c>
      <c r="B22" s="16" t="s">
        <v>181</v>
      </c>
      <c r="C22" s="118">
        <v>1.2</v>
      </c>
      <c r="D22" s="18">
        <v>54.14</v>
      </c>
      <c r="E22" s="18">
        <f t="shared" si="0"/>
        <v>64.968000000000004</v>
      </c>
    </row>
    <row r="23" spans="1:5" x14ac:dyDescent="0.25">
      <c r="A23" s="16" t="s">
        <v>20</v>
      </c>
      <c r="B23" s="16" t="s">
        <v>181</v>
      </c>
      <c r="C23" s="118">
        <v>2</v>
      </c>
      <c r="D23" s="18">
        <v>91.105000000000004</v>
      </c>
      <c r="E23" s="18">
        <f t="shared" si="0"/>
        <v>182.21</v>
      </c>
    </row>
    <row r="24" spans="1:5" x14ac:dyDescent="0.25">
      <c r="A24" s="3" t="s">
        <v>36</v>
      </c>
      <c r="B24" s="31"/>
      <c r="C24" s="32"/>
      <c r="D24" s="32"/>
      <c r="E24" s="4">
        <f>SUM(E11:E23)</f>
        <v>29530.69433333334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183</v>
      </c>
      <c r="B26" s="16" t="s">
        <v>112</v>
      </c>
      <c r="C26" s="35">
        <v>3</v>
      </c>
      <c r="D26" s="195">
        <v>150</v>
      </c>
      <c r="E26" s="133">
        <f>C26*D26</f>
        <v>450</v>
      </c>
    </row>
    <row r="27" spans="1:5" x14ac:dyDescent="0.25">
      <c r="A27" s="34" t="s">
        <v>81</v>
      </c>
      <c r="B27" s="16" t="s">
        <v>112</v>
      </c>
      <c r="C27" s="35">
        <v>4</v>
      </c>
      <c r="D27" s="195">
        <v>150</v>
      </c>
      <c r="E27" s="133">
        <f t="shared" ref="E27:E36" si="1">C27*D27</f>
        <v>600</v>
      </c>
    </row>
    <row r="28" spans="1:5" x14ac:dyDescent="0.25">
      <c r="A28" s="34" t="s">
        <v>184</v>
      </c>
      <c r="B28" s="16" t="s">
        <v>112</v>
      </c>
      <c r="C28" s="35">
        <v>4</v>
      </c>
      <c r="D28" s="195">
        <v>150</v>
      </c>
      <c r="E28" s="133">
        <f t="shared" si="1"/>
        <v>600</v>
      </c>
    </row>
    <row r="29" spans="1:5" x14ac:dyDescent="0.25">
      <c r="A29" s="34" t="s">
        <v>185</v>
      </c>
      <c r="B29" s="16" t="s">
        <v>112</v>
      </c>
      <c r="C29" s="35">
        <v>4</v>
      </c>
      <c r="D29" s="195">
        <v>150</v>
      </c>
      <c r="E29" s="133">
        <f t="shared" si="1"/>
        <v>600</v>
      </c>
    </row>
    <row r="30" spans="1:5" x14ac:dyDescent="0.25">
      <c r="A30" s="16" t="s">
        <v>186</v>
      </c>
      <c r="B30" s="16" t="s">
        <v>112</v>
      </c>
      <c r="C30" s="118">
        <v>4</v>
      </c>
      <c r="D30" s="195">
        <v>150</v>
      </c>
      <c r="E30" s="133">
        <f t="shared" si="1"/>
        <v>600</v>
      </c>
    </row>
    <row r="31" spans="1:5" x14ac:dyDescent="0.25">
      <c r="A31" s="16" t="s">
        <v>187</v>
      </c>
      <c r="B31" s="16" t="s">
        <v>48</v>
      </c>
      <c r="C31" s="118">
        <v>25</v>
      </c>
      <c r="D31" s="196">
        <v>150</v>
      </c>
      <c r="E31" s="133">
        <f t="shared" si="1"/>
        <v>3750</v>
      </c>
    </row>
    <row r="32" spans="1:5" x14ac:dyDescent="0.25">
      <c r="A32" s="16" t="s">
        <v>188</v>
      </c>
      <c r="B32" s="16" t="s">
        <v>112</v>
      </c>
      <c r="C32" s="118">
        <v>4</v>
      </c>
      <c r="D32" s="195">
        <v>150</v>
      </c>
      <c r="E32" s="133">
        <f t="shared" si="1"/>
        <v>600</v>
      </c>
    </row>
    <row r="33" spans="1:5" x14ac:dyDescent="0.25">
      <c r="A33" s="16" t="s">
        <v>189</v>
      </c>
      <c r="B33" s="16" t="s">
        <v>48</v>
      </c>
      <c r="C33" s="118">
        <v>5</v>
      </c>
      <c r="D33" s="134">
        <v>150</v>
      </c>
      <c r="E33" s="133">
        <f t="shared" si="1"/>
        <v>750</v>
      </c>
    </row>
    <row r="34" spans="1:5" x14ac:dyDescent="0.25">
      <c r="A34" s="16" t="s">
        <v>44</v>
      </c>
      <c r="B34" s="16" t="s">
        <v>48</v>
      </c>
      <c r="C34" s="118">
        <v>5</v>
      </c>
      <c r="D34" s="134">
        <v>150</v>
      </c>
      <c r="E34" s="133">
        <f t="shared" si="1"/>
        <v>750</v>
      </c>
    </row>
    <row r="35" spans="1:5" x14ac:dyDescent="0.25">
      <c r="A35" s="16" t="s">
        <v>124</v>
      </c>
      <c r="B35" s="16" t="s">
        <v>112</v>
      </c>
      <c r="C35" s="118">
        <v>3</v>
      </c>
      <c r="D35" s="134">
        <v>150</v>
      </c>
      <c r="E35" s="133">
        <f t="shared" si="1"/>
        <v>450</v>
      </c>
    </row>
    <row r="36" spans="1:5" x14ac:dyDescent="0.25">
      <c r="A36" s="16" t="s">
        <v>190</v>
      </c>
      <c r="B36" s="16" t="s">
        <v>112</v>
      </c>
      <c r="C36" s="118">
        <v>4</v>
      </c>
      <c r="D36" s="134">
        <v>150</v>
      </c>
      <c r="E36" s="133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191</v>
      </c>
      <c r="B38" s="22"/>
      <c r="C38" s="33"/>
      <c r="D38" s="22"/>
      <c r="E38" s="5"/>
    </row>
    <row r="39" spans="1:5" x14ac:dyDescent="0.25">
      <c r="A39" s="16" t="s">
        <v>192</v>
      </c>
      <c r="B39" s="16" t="s">
        <v>48</v>
      </c>
      <c r="C39" s="118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193</v>
      </c>
      <c r="B40" s="16" t="s">
        <v>112</v>
      </c>
      <c r="C40" s="118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131</v>
      </c>
      <c r="B41" s="16" t="s">
        <v>112</v>
      </c>
      <c r="C41" s="118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18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194</v>
      </c>
      <c r="B43" s="16" t="s">
        <v>112</v>
      </c>
      <c r="C43" s="118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195</v>
      </c>
      <c r="B44" s="16" t="s">
        <v>153</v>
      </c>
      <c r="C44" s="118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108</v>
      </c>
      <c r="B45" s="16" t="s">
        <v>153</v>
      </c>
      <c r="C45" s="118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57730.69433333334</v>
      </c>
    </row>
    <row r="50" spans="1:4" x14ac:dyDescent="0.25">
      <c r="A50" s="263" t="s">
        <v>53</v>
      </c>
      <c r="B50" s="264"/>
    </row>
    <row r="51" spans="1:4" x14ac:dyDescent="0.25">
      <c r="A51" s="15" t="str">
        <f>A10</f>
        <v>1-Insumos</v>
      </c>
      <c r="B51" s="25">
        <f>E24</f>
        <v>29530.69433333334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57730.69433333334</v>
      </c>
    </row>
    <row r="57" spans="1:4" x14ac:dyDescent="0.25">
      <c r="A57" s="265" t="s">
        <v>541</v>
      </c>
      <c r="B57" s="265"/>
      <c r="C57" s="265"/>
      <c r="D57" s="265"/>
    </row>
    <row r="58" spans="1:4" x14ac:dyDescent="0.25">
      <c r="A58" t="s">
        <v>54</v>
      </c>
    </row>
    <row r="59" spans="1:4" ht="15.75" x14ac:dyDescent="0.25">
      <c r="A59" s="243" t="s">
        <v>55</v>
      </c>
      <c r="B59" s="243"/>
      <c r="C59" s="243"/>
      <c r="D59" s="243"/>
    </row>
    <row r="60" spans="1:4" ht="15.75" x14ac:dyDescent="0.25">
      <c r="A60" s="105" t="s">
        <v>513</v>
      </c>
      <c r="B60" s="105"/>
      <c r="C60" s="243"/>
      <c r="D60" s="243"/>
    </row>
    <row r="61" spans="1:4" ht="15.75" x14ac:dyDescent="0.25">
      <c r="A61" s="243" t="s">
        <v>57</v>
      </c>
      <c r="B61" s="243"/>
      <c r="C61" s="243"/>
      <c r="D61" s="243"/>
    </row>
    <row r="62" spans="1:4" ht="15.75" x14ac:dyDescent="0.25">
      <c r="A62" s="243" t="s">
        <v>514</v>
      </c>
      <c r="B62" s="243"/>
    </row>
  </sheetData>
  <mergeCells count="22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workbookViewId="0">
      <selection sqref="A1:E65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196</v>
      </c>
      <c r="B3" s="279"/>
      <c r="C3" s="254" t="s">
        <v>211</v>
      </c>
      <c r="D3" s="255"/>
      <c r="E3" s="256"/>
    </row>
    <row r="4" spans="1:5" ht="15.75" x14ac:dyDescent="0.25">
      <c r="A4" s="280" t="s">
        <v>265</v>
      </c>
      <c r="B4" s="280"/>
      <c r="C4" s="254" t="s">
        <v>271</v>
      </c>
      <c r="D4" s="255"/>
      <c r="E4" s="256"/>
    </row>
    <row r="5" spans="1:5" ht="15.75" x14ac:dyDescent="0.25">
      <c r="A5" s="253" t="s">
        <v>539</v>
      </c>
      <c r="B5" s="253"/>
      <c r="C5" s="254" t="s">
        <v>272</v>
      </c>
      <c r="D5" s="255"/>
      <c r="E5" s="256"/>
    </row>
    <row r="6" spans="1:5" ht="15.75" x14ac:dyDescent="0.25">
      <c r="A6" s="277" t="s">
        <v>574</v>
      </c>
      <c r="B6" s="284"/>
      <c r="C6" s="254" t="s">
        <v>273</v>
      </c>
      <c r="D6" s="255"/>
      <c r="E6" s="256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3834.6675</v>
      </c>
      <c r="E12" s="18">
        <f>C12*D12</f>
        <v>3834.6675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2603.8175000000001</v>
      </c>
      <c r="E13" s="18">
        <f>C13*D13</f>
        <v>2603.8175000000001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533.33333333333337</v>
      </c>
      <c r="E14" s="18">
        <f>C14*D14</f>
        <v>3200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25263.485000000001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3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3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3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15" t="s">
        <v>92</v>
      </c>
      <c r="C22" s="45">
        <v>2.1</v>
      </c>
      <c r="D22" s="60">
        <v>43.139999999999993</v>
      </c>
      <c r="E22" s="18">
        <f>C22*D22</f>
        <v>90.593999999999994</v>
      </c>
    </row>
    <row r="23" spans="1:5" x14ac:dyDescent="0.25">
      <c r="A23" s="16" t="s">
        <v>200</v>
      </c>
      <c r="B23" s="115" t="s">
        <v>92</v>
      </c>
      <c r="C23" s="56">
        <v>1</v>
      </c>
      <c r="D23" s="60">
        <v>269.64999999999998</v>
      </c>
      <c r="E23" s="18">
        <f t="shared" ref="E23:E32" si="0">C23*D23</f>
        <v>269.64999999999998</v>
      </c>
    </row>
    <row r="24" spans="1:5" x14ac:dyDescent="0.25">
      <c r="A24" s="16" t="s">
        <v>528</v>
      </c>
      <c r="B24" s="115" t="s">
        <v>79</v>
      </c>
      <c r="C24" s="56">
        <v>2</v>
      </c>
      <c r="D24" s="60">
        <v>96.443333333333328</v>
      </c>
      <c r="E24" s="18">
        <f t="shared" si="0"/>
        <v>192.88666666666666</v>
      </c>
    </row>
    <row r="25" spans="1:5" x14ac:dyDescent="0.25">
      <c r="A25" s="34" t="s">
        <v>201</v>
      </c>
      <c r="B25" s="115" t="s">
        <v>92</v>
      </c>
      <c r="C25" s="56">
        <v>1.4</v>
      </c>
      <c r="D25" s="60">
        <v>106.57666666666667</v>
      </c>
      <c r="E25" s="18">
        <f t="shared" si="0"/>
        <v>149.20733333333334</v>
      </c>
    </row>
    <row r="26" spans="1:5" x14ac:dyDescent="0.25">
      <c r="A26" s="16" t="s">
        <v>202</v>
      </c>
      <c r="B26" s="115" t="s">
        <v>92</v>
      </c>
      <c r="C26" s="56">
        <v>2</v>
      </c>
      <c r="D26" s="60">
        <v>56.872500000000002</v>
      </c>
      <c r="E26" s="18">
        <f t="shared" si="0"/>
        <v>113.745</v>
      </c>
    </row>
    <row r="27" spans="1:5" x14ac:dyDescent="0.25">
      <c r="A27" s="16" t="s">
        <v>203</v>
      </c>
      <c r="B27" s="115" t="s">
        <v>92</v>
      </c>
      <c r="C27" s="56">
        <v>1.2</v>
      </c>
      <c r="D27" s="60">
        <v>363.87200000000001</v>
      </c>
      <c r="E27" s="18">
        <f t="shared" si="0"/>
        <v>436.64640000000003</v>
      </c>
    </row>
    <row r="28" spans="1:5" x14ac:dyDescent="0.25">
      <c r="A28" s="16" t="s">
        <v>204</v>
      </c>
      <c r="B28" s="115" t="s">
        <v>92</v>
      </c>
      <c r="C28" s="56">
        <v>5</v>
      </c>
      <c r="D28" s="60">
        <v>91.105000000000004</v>
      </c>
      <c r="E28" s="18">
        <f t="shared" si="0"/>
        <v>455.52500000000003</v>
      </c>
    </row>
    <row r="29" spans="1:5" x14ac:dyDescent="0.25">
      <c r="A29" s="16" t="s">
        <v>205</v>
      </c>
      <c r="B29" s="115" t="s">
        <v>92</v>
      </c>
      <c r="C29" s="56">
        <v>1.5</v>
      </c>
      <c r="D29" s="60">
        <v>23.173999999999999</v>
      </c>
      <c r="E29" s="18">
        <f t="shared" si="0"/>
        <v>34.760999999999996</v>
      </c>
    </row>
    <row r="30" spans="1:5" x14ac:dyDescent="0.25">
      <c r="A30" s="16" t="s">
        <v>32</v>
      </c>
      <c r="B30" s="115" t="s">
        <v>92</v>
      </c>
      <c r="C30" s="56">
        <v>2</v>
      </c>
      <c r="D30" s="60">
        <v>41.822500000000005</v>
      </c>
      <c r="E30" s="18">
        <f t="shared" si="0"/>
        <v>83.64500000000001</v>
      </c>
    </row>
    <row r="31" spans="1:5" x14ac:dyDescent="0.25">
      <c r="A31" s="16" t="s">
        <v>33</v>
      </c>
      <c r="B31" s="115" t="s">
        <v>92</v>
      </c>
      <c r="C31" s="56">
        <v>4</v>
      </c>
      <c r="D31" s="60">
        <v>27.841249999999999</v>
      </c>
      <c r="E31" s="18">
        <f t="shared" si="0"/>
        <v>111.36499999999999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26.28</v>
      </c>
      <c r="E32" s="18">
        <f t="shared" si="0"/>
        <v>78.84</v>
      </c>
    </row>
    <row r="33" spans="1:5" x14ac:dyDescent="0.25">
      <c r="A33" s="16" t="s">
        <v>29</v>
      </c>
      <c r="B33" s="115" t="s">
        <v>92</v>
      </c>
      <c r="C33" s="56">
        <v>1</v>
      </c>
      <c r="D33" s="60">
        <v>155.155</v>
      </c>
      <c r="E33" s="18">
        <f>C33*D33</f>
        <v>155.155</v>
      </c>
    </row>
    <row r="34" spans="1:5" x14ac:dyDescent="0.25">
      <c r="A34" s="16" t="s">
        <v>30</v>
      </c>
      <c r="B34" s="115" t="s">
        <v>92</v>
      </c>
      <c r="C34" s="56">
        <v>1</v>
      </c>
      <c r="D34" s="60">
        <v>357.1133333333334</v>
      </c>
      <c r="E34" s="18">
        <f>C34*D34</f>
        <v>357.1133333333334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2529.1337333333331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195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195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3</v>
      </c>
      <c r="D39" s="195">
        <v>150</v>
      </c>
      <c r="E39" s="23">
        <f t="shared" si="1"/>
        <v>450</v>
      </c>
    </row>
    <row r="40" spans="1:5" x14ac:dyDescent="0.25">
      <c r="A40" s="16" t="s">
        <v>129</v>
      </c>
      <c r="B40" s="45" t="s">
        <v>48</v>
      </c>
      <c r="C40" s="45">
        <v>40</v>
      </c>
      <c r="D40" s="195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25</v>
      </c>
      <c r="D41" s="195">
        <v>150</v>
      </c>
      <c r="E41" s="23">
        <f t="shared" si="1"/>
        <v>3750</v>
      </c>
    </row>
    <row r="42" spans="1:5" x14ac:dyDescent="0.25">
      <c r="A42" s="16" t="s">
        <v>209</v>
      </c>
      <c r="B42" s="45" t="s">
        <v>105</v>
      </c>
      <c r="C42" s="45">
        <v>3500</v>
      </c>
      <c r="D42" s="18">
        <v>6</v>
      </c>
      <c r="E42" s="23">
        <f t="shared" si="1"/>
        <v>21000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2000</v>
      </c>
      <c r="E43" s="23">
        <f>C43*D43</f>
        <v>2000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44850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74142.618733333336</v>
      </c>
    </row>
    <row r="51" spans="1:4" x14ac:dyDescent="0.25">
      <c r="A51" s="263" t="s">
        <v>53</v>
      </c>
      <c r="B51" s="264"/>
    </row>
    <row r="52" spans="1:4" x14ac:dyDescent="0.25">
      <c r="A52" s="15" t="str">
        <f>A10</f>
        <v>1-Preparo de solo/Plantio</v>
      </c>
      <c r="B52" s="25">
        <f>E15</f>
        <v>25263.485000000001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2529.1337333333331</v>
      </c>
    </row>
    <row r="55" spans="1:4" x14ac:dyDescent="0.25">
      <c r="A55" s="22" t="str">
        <f>A36</f>
        <v>4-Serviços</v>
      </c>
      <c r="B55" s="25">
        <f>E47</f>
        <v>44850</v>
      </c>
    </row>
    <row r="56" spans="1:4" x14ac:dyDescent="0.25">
      <c r="A56" s="11" t="s">
        <v>65</v>
      </c>
      <c r="B56" s="38">
        <f>SUM(B52:B55)</f>
        <v>74142.618733333336</v>
      </c>
    </row>
    <row r="59" spans="1:4" x14ac:dyDescent="0.25">
      <c r="A59" s="265" t="s">
        <v>541</v>
      </c>
      <c r="B59" s="265"/>
      <c r="C59" s="265"/>
      <c r="D59" s="265"/>
    </row>
    <row r="60" spans="1:4" x14ac:dyDescent="0.25">
      <c r="A60" t="s">
        <v>54</v>
      </c>
    </row>
    <row r="61" spans="1:4" ht="15.75" x14ac:dyDescent="0.25">
      <c r="A61" s="243" t="s">
        <v>55</v>
      </c>
      <c r="B61" s="243"/>
      <c r="C61" s="243"/>
      <c r="D61" s="243"/>
    </row>
    <row r="62" spans="1:4" ht="15.75" x14ac:dyDescent="0.25">
      <c r="A62" s="105" t="s">
        <v>513</v>
      </c>
      <c r="B62" s="105"/>
      <c r="C62" s="243"/>
      <c r="D62" s="243"/>
    </row>
    <row r="63" spans="1:4" ht="15.75" x14ac:dyDescent="0.25">
      <c r="A63" s="243" t="s">
        <v>57</v>
      </c>
      <c r="B63" s="243"/>
      <c r="C63" s="243"/>
      <c r="D63" s="243"/>
    </row>
    <row r="64" spans="1:4" ht="15.75" x14ac:dyDescent="0.25">
      <c r="A64" s="243" t="s">
        <v>514</v>
      </c>
      <c r="B64" s="243"/>
    </row>
  </sheetData>
  <mergeCells count="22">
    <mergeCell ref="A64:B64"/>
    <mergeCell ref="A63:B63"/>
    <mergeCell ref="C62:D62"/>
    <mergeCell ref="A61:B61"/>
    <mergeCell ref="C61:D61"/>
    <mergeCell ref="A51:B51"/>
    <mergeCell ref="A59:B59"/>
    <mergeCell ref="C59:D59"/>
    <mergeCell ref="C63:D63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1C8D-867E-4079-A96C-54A1870A9615}">
  <dimension ref="A1:E64"/>
  <sheetViews>
    <sheetView workbookViewId="0">
      <selection sqref="A1:E65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575</v>
      </c>
      <c r="B3" s="279"/>
      <c r="C3" s="254" t="s">
        <v>211</v>
      </c>
      <c r="D3" s="255"/>
      <c r="E3" s="256"/>
    </row>
    <row r="4" spans="1:5" ht="15.75" x14ac:dyDescent="0.25">
      <c r="A4" s="280" t="s">
        <v>265</v>
      </c>
      <c r="B4" s="280"/>
      <c r="C4" s="254" t="s">
        <v>576</v>
      </c>
      <c r="D4" s="255"/>
      <c r="E4" s="256"/>
    </row>
    <row r="5" spans="1:5" ht="15.75" x14ac:dyDescent="0.25">
      <c r="A5" s="253" t="s">
        <v>539</v>
      </c>
      <c r="B5" s="253"/>
      <c r="C5" s="254" t="s">
        <v>272</v>
      </c>
      <c r="D5" s="255"/>
      <c r="E5" s="256"/>
    </row>
    <row r="6" spans="1:5" ht="15.75" x14ac:dyDescent="0.25">
      <c r="A6" s="277" t="s">
        <v>577</v>
      </c>
      <c r="B6" s="284"/>
      <c r="C6" s="254" t="s">
        <v>273</v>
      </c>
      <c r="D6" s="255"/>
      <c r="E6" s="256"/>
    </row>
    <row r="7" spans="1:5" x14ac:dyDescent="0.25">
      <c r="A7" s="259" t="s">
        <v>73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70000</v>
      </c>
      <c r="D11" s="18">
        <v>0.13</v>
      </c>
      <c r="E11" s="18">
        <f>C11*D11</f>
        <v>9100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3834.6675</v>
      </c>
      <c r="E12" s="18">
        <f>C12*D12</f>
        <v>3834.6675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2603.8175000000001</v>
      </c>
      <c r="E13" s="18">
        <f>C13*D13</f>
        <v>2603.8175000000001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533.33333333333337</v>
      </c>
      <c r="E14" s="18">
        <f>C14*D14</f>
        <v>3200</v>
      </c>
    </row>
    <row r="15" spans="1:5" x14ac:dyDescent="0.25">
      <c r="A15" s="3" t="s">
        <v>36</v>
      </c>
      <c r="B15" s="31"/>
      <c r="C15" s="32"/>
      <c r="D15" s="32"/>
      <c r="E15" s="38">
        <f>SUM(E11:E14)</f>
        <v>18738.485000000001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3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3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3">
        <f>C19*D19</f>
        <v>600</v>
      </c>
    </row>
    <row r="20" spans="1:5" x14ac:dyDescent="0.25">
      <c r="A20" s="3" t="s">
        <v>45</v>
      </c>
      <c r="B20" s="31"/>
      <c r="C20" s="32"/>
      <c r="D20" s="32"/>
      <c r="E20" s="203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15" t="s">
        <v>92</v>
      </c>
      <c r="C22" s="45">
        <v>2.1</v>
      </c>
      <c r="D22" s="60">
        <v>43.139999999999993</v>
      </c>
      <c r="E22" s="18">
        <f>C22*D22</f>
        <v>90.593999999999994</v>
      </c>
    </row>
    <row r="23" spans="1:5" x14ac:dyDescent="0.25">
      <c r="A23" s="16" t="s">
        <v>200</v>
      </c>
      <c r="B23" s="115" t="s">
        <v>92</v>
      </c>
      <c r="C23" s="56">
        <v>1</v>
      </c>
      <c r="D23" s="60">
        <v>269.64999999999998</v>
      </c>
      <c r="E23" s="18">
        <f t="shared" ref="E23:E32" si="0">C23*D23</f>
        <v>269.64999999999998</v>
      </c>
    </row>
    <row r="24" spans="1:5" x14ac:dyDescent="0.25">
      <c r="A24" s="16" t="s">
        <v>528</v>
      </c>
      <c r="B24" s="115" t="s">
        <v>79</v>
      </c>
      <c r="C24" s="56">
        <v>2</v>
      </c>
      <c r="D24" s="60">
        <v>96.443333333333328</v>
      </c>
      <c r="E24" s="18">
        <f t="shared" si="0"/>
        <v>192.88666666666666</v>
      </c>
    </row>
    <row r="25" spans="1:5" x14ac:dyDescent="0.25">
      <c r="A25" s="34" t="s">
        <v>201</v>
      </c>
      <c r="B25" s="115" t="s">
        <v>92</v>
      </c>
      <c r="C25" s="56">
        <v>1.4</v>
      </c>
      <c r="D25" s="60">
        <v>106.57666666666667</v>
      </c>
      <c r="E25" s="18">
        <f t="shared" si="0"/>
        <v>149.20733333333334</v>
      </c>
    </row>
    <row r="26" spans="1:5" x14ac:dyDescent="0.25">
      <c r="A26" s="16" t="s">
        <v>202</v>
      </c>
      <c r="B26" s="115" t="s">
        <v>92</v>
      </c>
      <c r="C26" s="56">
        <v>2</v>
      </c>
      <c r="D26" s="60">
        <v>56.872500000000002</v>
      </c>
      <c r="E26" s="18">
        <f t="shared" si="0"/>
        <v>113.745</v>
      </c>
    </row>
    <row r="27" spans="1:5" x14ac:dyDescent="0.25">
      <c r="A27" s="16" t="s">
        <v>203</v>
      </c>
      <c r="B27" s="115" t="s">
        <v>92</v>
      </c>
      <c r="C27" s="56">
        <v>1.2</v>
      </c>
      <c r="D27" s="60">
        <v>363.87200000000001</v>
      </c>
      <c r="E27" s="18">
        <f t="shared" si="0"/>
        <v>436.64640000000003</v>
      </c>
    </row>
    <row r="28" spans="1:5" x14ac:dyDescent="0.25">
      <c r="A28" s="16" t="s">
        <v>204</v>
      </c>
      <c r="B28" s="115" t="s">
        <v>92</v>
      </c>
      <c r="C28" s="56">
        <v>5</v>
      </c>
      <c r="D28" s="60">
        <v>91.105000000000004</v>
      </c>
      <c r="E28" s="18">
        <f t="shared" si="0"/>
        <v>455.52500000000003</v>
      </c>
    </row>
    <row r="29" spans="1:5" x14ac:dyDescent="0.25">
      <c r="A29" s="16" t="s">
        <v>205</v>
      </c>
      <c r="B29" s="115" t="s">
        <v>92</v>
      </c>
      <c r="C29" s="56">
        <v>1.5</v>
      </c>
      <c r="D29" s="60">
        <v>23.173999999999999</v>
      </c>
      <c r="E29" s="18">
        <f t="shared" si="0"/>
        <v>34.760999999999996</v>
      </c>
    </row>
    <row r="30" spans="1:5" x14ac:dyDescent="0.25">
      <c r="A30" s="16" t="s">
        <v>32</v>
      </c>
      <c r="B30" s="115" t="s">
        <v>92</v>
      </c>
      <c r="C30" s="56">
        <v>2</v>
      </c>
      <c r="D30" s="60">
        <v>41.822500000000005</v>
      </c>
      <c r="E30" s="18">
        <f t="shared" si="0"/>
        <v>83.64500000000001</v>
      </c>
    </row>
    <row r="31" spans="1:5" x14ac:dyDescent="0.25">
      <c r="A31" s="16" t="s">
        <v>33</v>
      </c>
      <c r="B31" s="115" t="s">
        <v>92</v>
      </c>
      <c r="C31" s="56">
        <v>4</v>
      </c>
      <c r="D31" s="60">
        <v>27.841249999999999</v>
      </c>
      <c r="E31" s="18">
        <f t="shared" si="0"/>
        <v>111.36499999999999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26.28</v>
      </c>
      <c r="E32" s="18">
        <f t="shared" si="0"/>
        <v>78.84</v>
      </c>
    </row>
    <row r="33" spans="1:5" x14ac:dyDescent="0.25">
      <c r="A33" s="16" t="s">
        <v>29</v>
      </c>
      <c r="B33" s="115" t="s">
        <v>92</v>
      </c>
      <c r="C33" s="56">
        <v>1</v>
      </c>
      <c r="D33" s="60">
        <v>155.155</v>
      </c>
      <c r="E33" s="18">
        <f>C33*D33</f>
        <v>155.155</v>
      </c>
    </row>
    <row r="34" spans="1:5" x14ac:dyDescent="0.25">
      <c r="A34" s="16" t="s">
        <v>30</v>
      </c>
      <c r="B34" s="115" t="s">
        <v>92</v>
      </c>
      <c r="C34" s="56">
        <v>1</v>
      </c>
      <c r="D34" s="60">
        <v>357.1133333333334</v>
      </c>
      <c r="E34" s="18">
        <f>C34*D34</f>
        <v>357.1133333333334</v>
      </c>
    </row>
    <row r="35" spans="1:5" x14ac:dyDescent="0.25">
      <c r="A35" s="3" t="s">
        <v>51</v>
      </c>
      <c r="B35" s="31"/>
      <c r="C35" s="32"/>
      <c r="D35" s="32"/>
      <c r="E35" s="38">
        <f>SUM(E22:E34)</f>
        <v>2529.1337333333331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195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195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4</v>
      </c>
      <c r="D39" s="195">
        <v>150</v>
      </c>
      <c r="E39" s="23">
        <f t="shared" si="1"/>
        <v>600</v>
      </c>
    </row>
    <row r="40" spans="1:5" x14ac:dyDescent="0.25">
      <c r="A40" s="16" t="s">
        <v>129</v>
      </c>
      <c r="B40" s="45" t="s">
        <v>48</v>
      </c>
      <c r="C40" s="45">
        <v>40</v>
      </c>
      <c r="D40" s="195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40</v>
      </c>
      <c r="D41" s="195">
        <v>150</v>
      </c>
      <c r="E41" s="23">
        <f t="shared" si="1"/>
        <v>6000</v>
      </c>
    </row>
    <row r="42" spans="1:5" x14ac:dyDescent="0.25">
      <c r="A42" s="16" t="s">
        <v>578</v>
      </c>
      <c r="B42" s="45" t="s">
        <v>48</v>
      </c>
      <c r="C42" s="45">
        <v>50</v>
      </c>
      <c r="D42" s="18">
        <v>150</v>
      </c>
      <c r="E42" s="23">
        <f t="shared" si="1"/>
        <v>7500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2800</v>
      </c>
      <c r="E43" s="23">
        <f>C43*D43</f>
        <v>2800</v>
      </c>
    </row>
    <row r="44" spans="1:5" x14ac:dyDescent="0.25">
      <c r="A44" s="16" t="s">
        <v>83</v>
      </c>
      <c r="B44" s="45" t="s">
        <v>48</v>
      </c>
      <c r="C44" s="45">
        <v>30</v>
      </c>
      <c r="D44" s="18">
        <v>150</v>
      </c>
      <c r="E44" s="23">
        <f t="shared" si="1"/>
        <v>4500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25</v>
      </c>
      <c r="D46" s="18">
        <v>150</v>
      </c>
      <c r="E46" s="23">
        <f t="shared" si="1"/>
        <v>3750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35300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58067.618733333336</v>
      </c>
    </row>
    <row r="51" spans="1:4" x14ac:dyDescent="0.25">
      <c r="A51" s="263" t="s">
        <v>53</v>
      </c>
      <c r="B51" s="264"/>
    </row>
    <row r="52" spans="1:4" x14ac:dyDescent="0.25">
      <c r="A52" s="15" t="str">
        <f>A10</f>
        <v>1-Preparo de solo/Plantio</v>
      </c>
      <c r="B52" s="25">
        <f>E15</f>
        <v>18738.485000000001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2529.1337333333331</v>
      </c>
    </row>
    <row r="55" spans="1:4" x14ac:dyDescent="0.25">
      <c r="A55" s="22" t="str">
        <f>A36</f>
        <v>4-Serviços</v>
      </c>
      <c r="B55" s="25">
        <f>E47</f>
        <v>35300</v>
      </c>
    </row>
    <row r="56" spans="1:4" x14ac:dyDescent="0.25">
      <c r="A56" s="11" t="s">
        <v>65</v>
      </c>
      <c r="B56" s="38">
        <f>SUM(B52:B55)</f>
        <v>58067.618733333336</v>
      </c>
    </row>
    <row r="59" spans="1:4" x14ac:dyDescent="0.25">
      <c r="A59" s="265" t="s">
        <v>541</v>
      </c>
      <c r="B59" s="265"/>
      <c r="C59" s="265"/>
      <c r="D59" s="265"/>
    </row>
    <row r="60" spans="1:4" x14ac:dyDescent="0.25">
      <c r="A60" t="s">
        <v>54</v>
      </c>
    </row>
    <row r="61" spans="1:4" ht="15.75" x14ac:dyDescent="0.25">
      <c r="A61" s="243" t="s">
        <v>55</v>
      </c>
      <c r="B61" s="243"/>
      <c r="C61" s="243"/>
      <c r="D61" s="243"/>
    </row>
    <row r="62" spans="1:4" ht="15.75" x14ac:dyDescent="0.25">
      <c r="A62" s="105" t="s">
        <v>513</v>
      </c>
      <c r="B62" s="105"/>
      <c r="C62" s="243"/>
      <c r="D62" s="243"/>
    </row>
    <row r="63" spans="1:4" ht="15.75" x14ac:dyDescent="0.25">
      <c r="A63" s="243" t="s">
        <v>57</v>
      </c>
      <c r="B63" s="243"/>
      <c r="C63" s="243"/>
      <c r="D63" s="243"/>
    </row>
    <row r="64" spans="1:4" ht="15.75" x14ac:dyDescent="0.25">
      <c r="A64" s="243" t="s">
        <v>514</v>
      </c>
      <c r="B64" s="243"/>
    </row>
  </sheetData>
  <mergeCells count="22">
    <mergeCell ref="C62:D62"/>
    <mergeCell ref="A63:B63"/>
    <mergeCell ref="C63:D63"/>
    <mergeCell ref="A64:B64"/>
    <mergeCell ref="A9:E9"/>
    <mergeCell ref="A51:B51"/>
    <mergeCell ref="A59:B59"/>
    <mergeCell ref="C59:D59"/>
    <mergeCell ref="A61:B61"/>
    <mergeCell ref="C61:D61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activeCell="K9" sqref="K9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73"/>
      <c r="B1" s="246" t="s">
        <v>0</v>
      </c>
      <c r="C1" s="246"/>
      <c r="D1" s="246"/>
      <c r="E1" s="246"/>
    </row>
    <row r="2" spans="1:5" ht="30.75" customHeight="1" x14ac:dyDescent="0.25">
      <c r="A2" s="273"/>
      <c r="B2" s="246"/>
      <c r="C2" s="246"/>
      <c r="D2" s="246"/>
      <c r="E2" s="246"/>
    </row>
    <row r="3" spans="1:5" ht="15.75" x14ac:dyDescent="0.25">
      <c r="A3" s="279" t="s">
        <v>401</v>
      </c>
      <c r="B3" s="279"/>
      <c r="C3" s="254" t="s">
        <v>283</v>
      </c>
      <c r="D3" s="255"/>
      <c r="E3" s="256"/>
    </row>
    <row r="4" spans="1:5" ht="15.75" x14ac:dyDescent="0.25">
      <c r="A4" s="280" t="s">
        <v>402</v>
      </c>
      <c r="B4" s="280"/>
      <c r="C4" s="254" t="s">
        <v>446</v>
      </c>
      <c r="D4" s="255"/>
      <c r="E4" s="256"/>
    </row>
    <row r="5" spans="1:5" ht="15.75" x14ac:dyDescent="0.25">
      <c r="A5" s="253" t="s">
        <v>539</v>
      </c>
      <c r="B5" s="253"/>
      <c r="C5" s="254" t="s">
        <v>398</v>
      </c>
      <c r="D5" s="255"/>
      <c r="E5" s="256"/>
    </row>
    <row r="6" spans="1:5" ht="15.75" x14ac:dyDescent="0.25">
      <c r="A6" s="277" t="s">
        <v>579</v>
      </c>
      <c r="B6" s="284"/>
      <c r="C6" s="254" t="s">
        <v>399</v>
      </c>
      <c r="D6" s="255"/>
      <c r="E6" s="256"/>
    </row>
    <row r="7" spans="1:5" x14ac:dyDescent="0.25">
      <c r="A7" s="259" t="s">
        <v>372</v>
      </c>
      <c r="B7" s="260"/>
      <c r="C7" s="260"/>
      <c r="D7" s="260"/>
      <c r="E7" s="261"/>
    </row>
    <row r="8" spans="1:5" x14ac:dyDescent="0.25">
      <c r="A8" s="272" t="s">
        <v>6</v>
      </c>
      <c r="B8" s="272"/>
      <c r="C8" s="272"/>
      <c r="D8" s="272"/>
      <c r="E8" s="27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37" t="s">
        <v>400</v>
      </c>
      <c r="C11" s="62">
        <v>1</v>
      </c>
      <c r="D11" s="18">
        <v>468.33333333333331</v>
      </c>
      <c r="E11" s="18">
        <f>C11*D11</f>
        <v>468.33333333333331</v>
      </c>
    </row>
    <row r="12" spans="1:5" x14ac:dyDescent="0.25">
      <c r="A12" s="16" t="s">
        <v>212</v>
      </c>
      <c r="B12" s="55" t="s">
        <v>14</v>
      </c>
      <c r="C12" s="62">
        <v>0.3</v>
      </c>
      <c r="D12" s="23">
        <v>3368.89</v>
      </c>
      <c r="E12" s="18">
        <f>C12*D12</f>
        <v>1010.6669999999999</v>
      </c>
    </row>
    <row r="13" spans="1:5" x14ac:dyDescent="0.25">
      <c r="A13" s="16" t="s">
        <v>30</v>
      </c>
      <c r="B13" s="45" t="s">
        <v>92</v>
      </c>
      <c r="C13" s="197">
        <v>1</v>
      </c>
      <c r="D13" s="46">
        <v>66.62</v>
      </c>
      <c r="E13" s="36">
        <f t="shared" ref="E13:E22" si="0">C13*D13</f>
        <v>66.62</v>
      </c>
    </row>
    <row r="14" spans="1:5" x14ac:dyDescent="0.25">
      <c r="A14" s="16" t="s">
        <v>29</v>
      </c>
      <c r="B14" s="45" t="s">
        <v>92</v>
      </c>
      <c r="C14" s="197">
        <v>1</v>
      </c>
      <c r="D14" s="46">
        <v>28.642000000000003</v>
      </c>
      <c r="E14" s="36">
        <f t="shared" si="0"/>
        <v>28.642000000000003</v>
      </c>
    </row>
    <row r="15" spans="1:5" x14ac:dyDescent="0.25">
      <c r="A15" s="16" t="s">
        <v>23</v>
      </c>
      <c r="B15" s="45">
        <v>0</v>
      </c>
      <c r="C15" s="197">
        <v>1</v>
      </c>
      <c r="D15" s="46">
        <v>22.891428571428573</v>
      </c>
      <c r="E15" s="36">
        <f t="shared" si="0"/>
        <v>22.891428571428573</v>
      </c>
    </row>
    <row r="16" spans="1:5" x14ac:dyDescent="0.25">
      <c r="A16" s="16" t="s">
        <v>142</v>
      </c>
      <c r="B16" s="45" t="s">
        <v>92</v>
      </c>
      <c r="C16" s="197">
        <v>0.15</v>
      </c>
      <c r="D16" s="46">
        <v>23.173999999999999</v>
      </c>
      <c r="E16" s="36">
        <f t="shared" si="0"/>
        <v>3.4760999999999997</v>
      </c>
    </row>
    <row r="17" spans="1:5" ht="15" customHeight="1" x14ac:dyDescent="0.25">
      <c r="A17" s="16" t="s">
        <v>32</v>
      </c>
      <c r="B17" s="45" t="s">
        <v>92</v>
      </c>
      <c r="C17" s="197">
        <v>0.2</v>
      </c>
      <c r="D17" s="46">
        <v>197.21428571428572</v>
      </c>
      <c r="E17" s="36">
        <f t="shared" si="0"/>
        <v>39.44285714285715</v>
      </c>
    </row>
    <row r="18" spans="1:5" x14ac:dyDescent="0.25">
      <c r="A18" s="16" t="s">
        <v>33</v>
      </c>
      <c r="B18" s="45" t="s">
        <v>79</v>
      </c>
      <c r="C18" s="197">
        <v>1</v>
      </c>
      <c r="D18" s="46">
        <v>19</v>
      </c>
      <c r="E18" s="36">
        <f t="shared" si="0"/>
        <v>19</v>
      </c>
    </row>
    <row r="19" spans="1:5" x14ac:dyDescent="0.25">
      <c r="A19" s="16" t="s">
        <v>506</v>
      </c>
      <c r="B19" s="45" t="s">
        <v>60</v>
      </c>
      <c r="C19" s="198">
        <v>0.2</v>
      </c>
      <c r="D19" s="18">
        <v>4325.68</v>
      </c>
      <c r="E19" s="36">
        <f t="shared" si="0"/>
        <v>865.13600000000008</v>
      </c>
    </row>
    <row r="20" spans="1:5" x14ac:dyDescent="0.25">
      <c r="A20" s="16" t="s">
        <v>507</v>
      </c>
      <c r="B20" s="45" t="s">
        <v>60</v>
      </c>
      <c r="C20" s="198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">
        <v>92</v>
      </c>
      <c r="C21" s="197">
        <v>1</v>
      </c>
      <c r="D21" s="46">
        <v>56.872500000000002</v>
      </c>
      <c r="E21" s="36">
        <f t="shared" si="0"/>
        <v>56.872500000000002</v>
      </c>
    </row>
    <row r="22" spans="1:5" x14ac:dyDescent="0.25">
      <c r="A22" s="16" t="s">
        <v>142</v>
      </c>
      <c r="B22" s="45" t="s">
        <v>14</v>
      </c>
      <c r="C22" s="197">
        <v>0.22</v>
      </c>
      <c r="D22" s="46">
        <v>23.173999999999999</v>
      </c>
      <c r="E22" s="36">
        <f t="shared" si="0"/>
        <v>5.0982799999999999</v>
      </c>
    </row>
    <row r="23" spans="1:5" x14ac:dyDescent="0.25">
      <c r="A23" s="3" t="s">
        <v>36</v>
      </c>
      <c r="B23" s="3"/>
      <c r="C23" s="4"/>
      <c r="D23" s="4"/>
      <c r="E23" s="4">
        <f>SUM(E11:E22)</f>
        <v>3090.0314990476195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274</v>
      </c>
      <c r="B25" s="7" t="s">
        <v>112</v>
      </c>
      <c r="C25" s="8">
        <v>3</v>
      </c>
      <c r="D25" s="146">
        <v>130</v>
      </c>
      <c r="E25" s="9">
        <f>C25*D25</f>
        <v>390</v>
      </c>
    </row>
    <row r="26" spans="1:5" x14ac:dyDescent="0.25">
      <c r="A26" s="7" t="s">
        <v>361</v>
      </c>
      <c r="B26" s="7" t="s">
        <v>112</v>
      </c>
      <c r="C26" s="8">
        <v>2</v>
      </c>
      <c r="D26" s="146">
        <v>130</v>
      </c>
      <c r="E26" s="9">
        <f t="shared" ref="E26:E34" si="1">C26*D26</f>
        <v>260</v>
      </c>
    </row>
    <row r="27" spans="1:5" x14ac:dyDescent="0.25">
      <c r="A27" s="7" t="s">
        <v>362</v>
      </c>
      <c r="B27" s="7" t="s">
        <v>112</v>
      </c>
      <c r="C27" s="8">
        <v>2</v>
      </c>
      <c r="D27" s="146">
        <v>130</v>
      </c>
      <c r="E27" s="9">
        <f t="shared" si="1"/>
        <v>260</v>
      </c>
    </row>
    <row r="28" spans="1:5" x14ac:dyDescent="0.25">
      <c r="A28" s="7" t="s">
        <v>188</v>
      </c>
      <c r="B28" s="7" t="s">
        <v>112</v>
      </c>
      <c r="C28" s="8">
        <v>2</v>
      </c>
      <c r="D28" s="146">
        <v>130</v>
      </c>
      <c r="E28" s="9">
        <f t="shared" si="1"/>
        <v>260</v>
      </c>
    </row>
    <row r="29" spans="1:5" x14ac:dyDescent="0.25">
      <c r="A29" s="7" t="s">
        <v>113</v>
      </c>
      <c r="B29" s="7" t="s">
        <v>112</v>
      </c>
      <c r="C29" s="10">
        <v>1.5</v>
      </c>
      <c r="D29" s="146">
        <v>130</v>
      </c>
      <c r="E29" s="9">
        <f>C29*D29</f>
        <v>195</v>
      </c>
    </row>
    <row r="30" spans="1:5" x14ac:dyDescent="0.25">
      <c r="A30" s="7" t="s">
        <v>363</v>
      </c>
      <c r="B30" s="7" t="s">
        <v>112</v>
      </c>
      <c r="C30" s="10">
        <v>1.5</v>
      </c>
      <c r="D30" s="146">
        <v>130</v>
      </c>
      <c r="E30" s="9">
        <f t="shared" si="1"/>
        <v>195</v>
      </c>
    </row>
    <row r="31" spans="1:5" x14ac:dyDescent="0.25">
      <c r="A31" s="7" t="s">
        <v>364</v>
      </c>
      <c r="B31" s="7" t="s">
        <v>112</v>
      </c>
      <c r="C31" s="10">
        <v>1.5</v>
      </c>
      <c r="D31" s="146">
        <v>130</v>
      </c>
      <c r="E31" s="9">
        <f t="shared" si="1"/>
        <v>195</v>
      </c>
    </row>
    <row r="32" spans="1:5" x14ac:dyDescent="0.25">
      <c r="A32" s="7" t="s">
        <v>365</v>
      </c>
      <c r="B32" s="7" t="s">
        <v>112</v>
      </c>
      <c r="C32" s="10">
        <v>1.5</v>
      </c>
      <c r="D32" s="146">
        <v>130</v>
      </c>
      <c r="E32" s="9">
        <f t="shared" si="1"/>
        <v>195</v>
      </c>
    </row>
    <row r="33" spans="1:5" x14ac:dyDescent="0.25">
      <c r="A33" s="7" t="s">
        <v>366</v>
      </c>
      <c r="B33" s="7" t="s">
        <v>112</v>
      </c>
      <c r="C33" s="10">
        <v>1.5</v>
      </c>
      <c r="D33" s="146">
        <v>130</v>
      </c>
      <c r="E33" s="9">
        <f t="shared" si="1"/>
        <v>195</v>
      </c>
    </row>
    <row r="34" spans="1:5" x14ac:dyDescent="0.25">
      <c r="A34" s="7" t="s">
        <v>367</v>
      </c>
      <c r="B34" s="7" t="s">
        <v>112</v>
      </c>
      <c r="C34" s="10">
        <v>2</v>
      </c>
      <c r="D34" s="146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275</v>
      </c>
      <c r="B37" s="7" t="s">
        <v>112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36">
        <f>SUM(E23,E35,E38)</f>
        <v>5845.0314990476199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63" t="s">
        <v>53</v>
      </c>
      <c r="B42" s="264"/>
      <c r="C42" s="13"/>
      <c r="D42" s="13"/>
      <c r="E42" s="13"/>
    </row>
    <row r="43" spans="1:5" ht="15.75" x14ac:dyDescent="0.25">
      <c r="A43" s="15" t="s">
        <v>8</v>
      </c>
      <c r="B43" s="25">
        <f>E23</f>
        <v>3090.0314990476195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5845.0314990476199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65" t="s">
        <v>541</v>
      </c>
      <c r="B49" s="265"/>
      <c r="C49" s="243"/>
      <c r="D49" s="243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43" t="s">
        <v>55</v>
      </c>
      <c r="B51" s="243"/>
      <c r="C51" s="243"/>
      <c r="D51" s="243"/>
      <c r="E51" s="13"/>
    </row>
    <row r="52" spans="1:5" ht="15.75" x14ac:dyDescent="0.25">
      <c r="A52" s="243" t="s">
        <v>56</v>
      </c>
      <c r="B52" s="243"/>
      <c r="C52" s="105"/>
      <c r="D52" s="105"/>
      <c r="E52" s="13"/>
    </row>
    <row r="53" spans="1:5" ht="15.75" x14ac:dyDescent="0.25">
      <c r="A53" s="243" t="s">
        <v>57</v>
      </c>
      <c r="B53" s="243"/>
      <c r="C53" s="243"/>
      <c r="D53" s="243"/>
      <c r="E53" s="13"/>
    </row>
    <row r="54" spans="1:5" ht="15.75" x14ac:dyDescent="0.25">
      <c r="A54" s="243" t="s">
        <v>58</v>
      </c>
      <c r="B54" s="243"/>
      <c r="C54" s="243"/>
      <c r="D54" s="243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workbookViewId="0">
      <selection sqref="A1:E57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73"/>
      <c r="B1" s="246" t="s">
        <v>0</v>
      </c>
      <c r="C1" s="246"/>
      <c r="D1" s="246"/>
      <c r="E1" s="246"/>
    </row>
    <row r="2" spans="1:5" ht="33.75" customHeight="1" x14ac:dyDescent="0.25">
      <c r="A2" s="273"/>
      <c r="B2" s="246"/>
      <c r="C2" s="246"/>
      <c r="D2" s="246"/>
      <c r="E2" s="246"/>
    </row>
    <row r="3" spans="1:5" ht="15.75" x14ac:dyDescent="0.25">
      <c r="A3" s="279" t="s">
        <v>447</v>
      </c>
      <c r="B3" s="279"/>
      <c r="C3" s="254" t="s">
        <v>283</v>
      </c>
      <c r="D3" s="255"/>
      <c r="E3" s="256"/>
    </row>
    <row r="4" spans="1:5" ht="15.75" x14ac:dyDescent="0.25">
      <c r="A4" s="280" t="s">
        <v>402</v>
      </c>
      <c r="B4" s="280"/>
      <c r="C4" s="254" t="s">
        <v>508</v>
      </c>
      <c r="D4" s="255"/>
      <c r="E4" s="256"/>
    </row>
    <row r="5" spans="1:5" ht="15.75" x14ac:dyDescent="0.25">
      <c r="A5" s="253" t="s">
        <v>539</v>
      </c>
      <c r="B5" s="253"/>
      <c r="C5" s="254" t="s">
        <v>398</v>
      </c>
      <c r="D5" s="255"/>
      <c r="E5" s="256"/>
    </row>
    <row r="6" spans="1:5" ht="15.75" x14ac:dyDescent="0.25">
      <c r="A6" s="277" t="s">
        <v>580</v>
      </c>
      <c r="B6" s="284"/>
      <c r="C6" s="254" t="s">
        <v>399</v>
      </c>
      <c r="D6" s="255"/>
      <c r="E6" s="256"/>
    </row>
    <row r="7" spans="1:5" x14ac:dyDescent="0.25">
      <c r="A7" s="259" t="s">
        <v>502</v>
      </c>
      <c r="B7" s="260"/>
      <c r="C7" s="260"/>
      <c r="D7" s="260"/>
      <c r="E7" s="261"/>
    </row>
    <row r="8" spans="1:5" x14ac:dyDescent="0.25">
      <c r="A8" s="272" t="s">
        <v>6</v>
      </c>
      <c r="B8" s="272"/>
      <c r="C8" s="272"/>
      <c r="D8" s="272"/>
      <c r="E8" s="27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37" t="s">
        <v>400</v>
      </c>
      <c r="C11" s="62">
        <v>1</v>
      </c>
      <c r="D11" s="18">
        <v>468.33333333333331</v>
      </c>
      <c r="E11" s="18">
        <f>C11*D11</f>
        <v>468.33333333333331</v>
      </c>
    </row>
    <row r="12" spans="1:5" x14ac:dyDescent="0.25">
      <c r="A12" s="16" t="s">
        <v>212</v>
      </c>
      <c r="B12" s="55" t="s">
        <v>14</v>
      </c>
      <c r="C12" s="62">
        <v>0.4</v>
      </c>
      <c r="D12" s="23">
        <v>3368.89</v>
      </c>
      <c r="E12" s="18">
        <f>C12*D12</f>
        <v>1347.556</v>
      </c>
    </row>
    <row r="13" spans="1:5" x14ac:dyDescent="0.25">
      <c r="A13" s="16" t="s">
        <v>30</v>
      </c>
      <c r="B13" s="45" t="s">
        <v>92</v>
      </c>
      <c r="C13" s="35">
        <v>1</v>
      </c>
      <c r="D13" s="46">
        <v>66.62</v>
      </c>
      <c r="E13" s="36">
        <f t="shared" ref="E13:E24" si="0">C13*D13</f>
        <v>66.62</v>
      </c>
    </row>
    <row r="14" spans="1:5" x14ac:dyDescent="0.25">
      <c r="A14" s="16" t="s">
        <v>29</v>
      </c>
      <c r="B14" s="45" t="s">
        <v>92</v>
      </c>
      <c r="C14" s="35">
        <v>1</v>
      </c>
      <c r="D14" s="46">
        <v>28.642000000000003</v>
      </c>
      <c r="E14" s="36">
        <f t="shared" si="0"/>
        <v>28.642000000000003</v>
      </c>
    </row>
    <row r="15" spans="1:5" x14ac:dyDescent="0.25">
      <c r="A15" s="16" t="s">
        <v>22</v>
      </c>
      <c r="B15" s="45" t="s">
        <v>92</v>
      </c>
      <c r="C15" s="35">
        <v>0.1</v>
      </c>
      <c r="D15" s="46">
        <v>132.95249999999999</v>
      </c>
      <c r="E15" s="36">
        <f t="shared" si="0"/>
        <v>13.295249999999999</v>
      </c>
    </row>
    <row r="16" spans="1:5" ht="15" customHeight="1" x14ac:dyDescent="0.25">
      <c r="A16" s="16" t="s">
        <v>23</v>
      </c>
      <c r="B16" s="45">
        <v>0</v>
      </c>
      <c r="C16" s="35">
        <v>0.4</v>
      </c>
      <c r="D16" s="46">
        <v>22.891428571428573</v>
      </c>
      <c r="E16" s="36">
        <f t="shared" si="0"/>
        <v>9.1565714285714304</v>
      </c>
    </row>
    <row r="17" spans="1:5" x14ac:dyDescent="0.25">
      <c r="A17" s="16" t="s">
        <v>142</v>
      </c>
      <c r="B17" s="45" t="s">
        <v>92</v>
      </c>
      <c r="C17" s="35">
        <v>0.15</v>
      </c>
      <c r="D17" s="46">
        <v>23.173999999999999</v>
      </c>
      <c r="E17" s="36">
        <f t="shared" si="0"/>
        <v>3.4760999999999997</v>
      </c>
    </row>
    <row r="18" spans="1:5" x14ac:dyDescent="0.25">
      <c r="A18" s="16" t="s">
        <v>25</v>
      </c>
      <c r="B18" s="45" t="s">
        <v>92</v>
      </c>
      <c r="C18" s="35">
        <v>1</v>
      </c>
      <c r="D18" s="46">
        <v>269.64999999999998</v>
      </c>
      <c r="E18" s="36">
        <f t="shared" si="0"/>
        <v>269.64999999999998</v>
      </c>
    </row>
    <row r="19" spans="1:5" x14ac:dyDescent="0.25">
      <c r="A19" s="16" t="s">
        <v>32</v>
      </c>
      <c r="B19" s="45" t="s">
        <v>92</v>
      </c>
      <c r="C19" s="35">
        <v>0.5</v>
      </c>
      <c r="D19" s="46">
        <v>197.21428571428572</v>
      </c>
      <c r="E19" s="36">
        <f t="shared" si="0"/>
        <v>98.607142857142861</v>
      </c>
    </row>
    <row r="20" spans="1:5" x14ac:dyDescent="0.25">
      <c r="A20" s="16" t="s">
        <v>506</v>
      </c>
      <c r="B20" s="45" t="s">
        <v>60</v>
      </c>
      <c r="C20" s="198">
        <v>0.2</v>
      </c>
      <c r="D20" s="18">
        <v>3834.6675</v>
      </c>
      <c r="E20" s="36">
        <f t="shared" si="0"/>
        <v>766.93350000000009</v>
      </c>
    </row>
    <row r="21" spans="1:5" x14ac:dyDescent="0.25">
      <c r="A21" s="16" t="s">
        <v>507</v>
      </c>
      <c r="B21" s="45" t="s">
        <v>60</v>
      </c>
      <c r="C21" s="198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">
        <v>79</v>
      </c>
      <c r="C22" s="35">
        <v>1</v>
      </c>
      <c r="D22" s="46">
        <v>19</v>
      </c>
      <c r="E22" s="36">
        <f t="shared" si="0"/>
        <v>19</v>
      </c>
    </row>
    <row r="23" spans="1:5" x14ac:dyDescent="0.25">
      <c r="A23" s="16" t="s">
        <v>20</v>
      </c>
      <c r="B23" s="45" t="s">
        <v>92</v>
      </c>
      <c r="C23" s="35">
        <v>0.1</v>
      </c>
      <c r="D23" s="46">
        <v>56.872500000000002</v>
      </c>
      <c r="E23" s="36">
        <f t="shared" si="0"/>
        <v>5.6872500000000006</v>
      </c>
    </row>
    <row r="24" spans="1:5" x14ac:dyDescent="0.25">
      <c r="A24" s="16" t="s">
        <v>142</v>
      </c>
      <c r="B24" s="45" t="s">
        <v>14</v>
      </c>
      <c r="C24" s="35">
        <v>0.22</v>
      </c>
      <c r="D24" s="46">
        <v>23.173999999999999</v>
      </c>
      <c r="E24" s="36">
        <f t="shared" si="0"/>
        <v>5.0982799999999999</v>
      </c>
    </row>
    <row r="25" spans="1:5" x14ac:dyDescent="0.25">
      <c r="A25" s="3" t="s">
        <v>36</v>
      </c>
      <c r="B25" s="3"/>
      <c r="C25" s="4"/>
      <c r="D25" s="4"/>
      <c r="E25" s="4">
        <f>SUM(E11:E24)</f>
        <v>3605.9074276190477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274</v>
      </c>
      <c r="B27" s="7" t="s">
        <v>112</v>
      </c>
      <c r="C27" s="8">
        <v>3</v>
      </c>
      <c r="D27" s="146">
        <v>150</v>
      </c>
      <c r="E27" s="9">
        <f>C27*D27</f>
        <v>450</v>
      </c>
    </row>
    <row r="28" spans="1:5" x14ac:dyDescent="0.25">
      <c r="A28" s="7" t="s">
        <v>361</v>
      </c>
      <c r="B28" s="7" t="s">
        <v>112</v>
      </c>
      <c r="C28" s="8">
        <v>2</v>
      </c>
      <c r="D28" s="146">
        <v>150</v>
      </c>
      <c r="E28" s="9">
        <f t="shared" ref="E28:E36" si="1">C28*D28</f>
        <v>300</v>
      </c>
    </row>
    <row r="29" spans="1:5" x14ac:dyDescent="0.25">
      <c r="A29" s="7" t="s">
        <v>362</v>
      </c>
      <c r="B29" s="7" t="s">
        <v>112</v>
      </c>
      <c r="C29" s="8">
        <v>3</v>
      </c>
      <c r="D29" s="146">
        <v>150</v>
      </c>
      <c r="E29" s="9">
        <f t="shared" si="1"/>
        <v>450</v>
      </c>
    </row>
    <row r="30" spans="1:5" x14ac:dyDescent="0.25">
      <c r="A30" s="7" t="s">
        <v>188</v>
      </c>
      <c r="B30" s="7" t="s">
        <v>112</v>
      </c>
      <c r="C30" s="8">
        <v>2</v>
      </c>
      <c r="D30" s="146">
        <v>150</v>
      </c>
      <c r="E30" s="9">
        <f t="shared" si="1"/>
        <v>300</v>
      </c>
    </row>
    <row r="31" spans="1:5" x14ac:dyDescent="0.25">
      <c r="A31" s="7" t="s">
        <v>113</v>
      </c>
      <c r="B31" s="7" t="s">
        <v>112</v>
      </c>
      <c r="C31" s="10">
        <v>1.5</v>
      </c>
      <c r="D31" s="146">
        <v>150</v>
      </c>
      <c r="E31" s="9">
        <f t="shared" si="1"/>
        <v>225</v>
      </c>
    </row>
    <row r="32" spans="1:5" x14ac:dyDescent="0.25">
      <c r="A32" s="7" t="s">
        <v>363</v>
      </c>
      <c r="B32" s="7" t="s">
        <v>112</v>
      </c>
      <c r="C32" s="10">
        <v>1.5</v>
      </c>
      <c r="D32" s="146">
        <v>150</v>
      </c>
      <c r="E32" s="9">
        <f t="shared" si="1"/>
        <v>225</v>
      </c>
    </row>
    <row r="33" spans="1:5" x14ac:dyDescent="0.25">
      <c r="A33" s="7" t="s">
        <v>364</v>
      </c>
      <c r="B33" s="7" t="s">
        <v>112</v>
      </c>
      <c r="C33" s="10">
        <v>1.5</v>
      </c>
      <c r="D33" s="146">
        <v>150</v>
      </c>
      <c r="E33" s="9">
        <f t="shared" si="1"/>
        <v>225</v>
      </c>
    </row>
    <row r="34" spans="1:5" x14ac:dyDescent="0.25">
      <c r="A34" s="7" t="s">
        <v>365</v>
      </c>
      <c r="B34" s="7" t="s">
        <v>112</v>
      </c>
      <c r="C34" s="10">
        <v>1.5</v>
      </c>
      <c r="D34" s="146">
        <v>150</v>
      </c>
      <c r="E34" s="9">
        <f t="shared" si="1"/>
        <v>225</v>
      </c>
    </row>
    <row r="35" spans="1:5" x14ac:dyDescent="0.25">
      <c r="A35" s="7" t="s">
        <v>366</v>
      </c>
      <c r="B35" s="7" t="s">
        <v>112</v>
      </c>
      <c r="C35" s="10">
        <v>1.5</v>
      </c>
      <c r="D35" s="146">
        <v>150</v>
      </c>
      <c r="E35" s="9">
        <f t="shared" si="1"/>
        <v>225</v>
      </c>
    </row>
    <row r="36" spans="1:5" x14ac:dyDescent="0.25">
      <c r="A36" s="7" t="s">
        <v>367</v>
      </c>
      <c r="B36" s="7" t="s">
        <v>112</v>
      </c>
      <c r="C36" s="10">
        <v>2</v>
      </c>
      <c r="D36" s="146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275</v>
      </c>
      <c r="B39" s="7" t="s">
        <v>112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36">
        <f>SUM(E25,E37,E40)</f>
        <v>7130.9074276190477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63" t="s">
        <v>53</v>
      </c>
      <c r="B44" s="264"/>
      <c r="C44" s="13"/>
      <c r="D44" s="13"/>
      <c r="E44" s="13"/>
    </row>
    <row r="45" spans="1:5" ht="15.75" x14ac:dyDescent="0.25">
      <c r="A45" s="15" t="s">
        <v>8</v>
      </c>
      <c r="B45" s="25">
        <f>E25</f>
        <v>3605.9074276190477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7130.9074276190477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65" t="s">
        <v>541</v>
      </c>
      <c r="B51" s="265"/>
      <c r="C51" s="243"/>
      <c r="D51" s="243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43" t="s">
        <v>55</v>
      </c>
      <c r="B53" s="243"/>
      <c r="C53" s="243"/>
      <c r="D53" s="243"/>
      <c r="E53" s="13"/>
    </row>
    <row r="54" spans="1:5" ht="15.75" x14ac:dyDescent="0.25">
      <c r="A54" s="243" t="s">
        <v>56</v>
      </c>
      <c r="B54" s="243"/>
      <c r="C54" s="105"/>
      <c r="D54" s="105"/>
      <c r="E54" s="13"/>
    </row>
    <row r="55" spans="1:5" ht="15.75" x14ac:dyDescent="0.25">
      <c r="A55" s="243" t="s">
        <v>57</v>
      </c>
      <c r="B55" s="243"/>
      <c r="C55" s="243"/>
      <c r="D55" s="243"/>
      <c r="E55" s="13"/>
    </row>
    <row r="56" spans="1:5" ht="15.75" x14ac:dyDescent="0.25">
      <c r="A56" s="243" t="s">
        <v>58</v>
      </c>
      <c r="B56" s="243"/>
      <c r="C56" s="243"/>
      <c r="D56" s="243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workbookViewId="0">
      <selection sqref="A1:E56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73"/>
      <c r="B1" s="246" t="s">
        <v>0</v>
      </c>
      <c r="C1" s="246"/>
      <c r="D1" s="246"/>
      <c r="E1" s="246"/>
    </row>
    <row r="2" spans="1:5" ht="27" customHeight="1" x14ac:dyDescent="0.25">
      <c r="A2" s="273"/>
      <c r="B2" s="246"/>
      <c r="C2" s="246"/>
      <c r="D2" s="246"/>
      <c r="E2" s="246"/>
    </row>
    <row r="3" spans="1:5" ht="15.75" x14ac:dyDescent="0.25">
      <c r="A3" s="279" t="s">
        <v>210</v>
      </c>
      <c r="B3" s="279"/>
      <c r="C3" s="254" t="s">
        <v>397</v>
      </c>
      <c r="D3" s="255"/>
      <c r="E3" s="256"/>
    </row>
    <row r="4" spans="1:5" ht="15.75" x14ac:dyDescent="0.25">
      <c r="A4" s="280" t="s">
        <v>265</v>
      </c>
      <c r="B4" s="280"/>
      <c r="C4" s="254" t="s">
        <v>529</v>
      </c>
      <c r="D4" s="255"/>
      <c r="E4" s="256"/>
    </row>
    <row r="5" spans="1:5" ht="15.75" x14ac:dyDescent="0.25">
      <c r="A5" s="253" t="s">
        <v>539</v>
      </c>
      <c r="B5" s="253"/>
      <c r="C5" s="254" t="s">
        <v>272</v>
      </c>
      <c r="D5" s="255"/>
      <c r="E5" s="256"/>
    </row>
    <row r="6" spans="1:5" ht="15.75" x14ac:dyDescent="0.25">
      <c r="A6" s="277" t="s">
        <v>581</v>
      </c>
      <c r="B6" s="284"/>
      <c r="C6" s="254" t="s">
        <v>273</v>
      </c>
      <c r="D6" s="255"/>
      <c r="E6" s="256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72" t="s">
        <v>6</v>
      </c>
      <c r="B8" s="272"/>
      <c r="C8" s="272"/>
      <c r="D8" s="272"/>
      <c r="E8" s="27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v>5000</v>
      </c>
      <c r="D11" s="18">
        <v>7</v>
      </c>
      <c r="E11" s="18">
        <f>C11*D11</f>
        <v>35000</v>
      </c>
    </row>
    <row r="12" spans="1:5" x14ac:dyDescent="0.25">
      <c r="A12" s="16" t="s">
        <v>212</v>
      </c>
      <c r="B12" s="55" t="s">
        <v>14</v>
      </c>
      <c r="C12" s="62">
        <v>1</v>
      </c>
      <c r="D12" s="23">
        <v>3834.6675</v>
      </c>
      <c r="E12" s="18">
        <f t="shared" ref="E12:E21" si="0">C12*D12</f>
        <v>3834.6675</v>
      </c>
    </row>
    <row r="13" spans="1:5" x14ac:dyDescent="0.25">
      <c r="A13" s="16" t="s">
        <v>213</v>
      </c>
      <c r="B13" s="55" t="s">
        <v>14</v>
      </c>
      <c r="C13" s="62">
        <v>0.8</v>
      </c>
      <c r="D13" s="23">
        <v>3368.89</v>
      </c>
      <c r="E13" s="18">
        <f t="shared" si="0"/>
        <v>2695.1120000000001</v>
      </c>
    </row>
    <row r="14" spans="1:5" x14ac:dyDescent="0.25">
      <c r="A14" s="16" t="s">
        <v>214</v>
      </c>
      <c r="B14" s="55" t="s">
        <v>14</v>
      </c>
      <c r="C14" s="62">
        <v>1</v>
      </c>
      <c r="D14" s="23">
        <v>2884.5666666666671</v>
      </c>
      <c r="E14" s="18">
        <f t="shared" si="0"/>
        <v>2884.5666666666671</v>
      </c>
    </row>
    <row r="15" spans="1:5" x14ac:dyDescent="0.25">
      <c r="A15" s="16" t="s">
        <v>29</v>
      </c>
      <c r="B15" s="45" t="s">
        <v>17</v>
      </c>
      <c r="C15" s="62">
        <v>2</v>
      </c>
      <c r="D15" s="23">
        <v>21</v>
      </c>
      <c r="E15" s="46">
        <f t="shared" si="0"/>
        <v>42</v>
      </c>
    </row>
    <row r="16" spans="1:5" x14ac:dyDescent="0.25">
      <c r="A16" s="16" t="s">
        <v>30</v>
      </c>
      <c r="B16" s="45" t="s">
        <v>17</v>
      </c>
      <c r="C16" s="62">
        <v>0.8</v>
      </c>
      <c r="D16" s="23">
        <v>127.53666666666665</v>
      </c>
      <c r="E16" s="18">
        <f t="shared" si="0"/>
        <v>102.02933333333333</v>
      </c>
    </row>
    <row r="17" spans="1:5" x14ac:dyDescent="0.25">
      <c r="A17" s="16" t="s">
        <v>16</v>
      </c>
      <c r="B17" s="45" t="s">
        <v>17</v>
      </c>
      <c r="C17" s="62">
        <v>1</v>
      </c>
      <c r="D17" s="23">
        <v>110.29</v>
      </c>
      <c r="E17" s="18">
        <f t="shared" si="0"/>
        <v>110.29</v>
      </c>
    </row>
    <row r="18" spans="1:5" x14ac:dyDescent="0.25">
      <c r="A18" s="16" t="s">
        <v>18</v>
      </c>
      <c r="B18" s="45" t="s">
        <v>17</v>
      </c>
      <c r="C18" s="62">
        <v>0.2</v>
      </c>
      <c r="D18" s="23">
        <v>138.19</v>
      </c>
      <c r="E18" s="18">
        <f t="shared" si="0"/>
        <v>27.638000000000002</v>
      </c>
    </row>
    <row r="19" spans="1:5" x14ac:dyDescent="0.25">
      <c r="A19" s="34" t="s">
        <v>21</v>
      </c>
      <c r="B19" s="45" t="s">
        <v>17</v>
      </c>
      <c r="C19" s="62">
        <v>4</v>
      </c>
      <c r="D19" s="23">
        <v>96.443333333333328</v>
      </c>
      <c r="E19" s="18">
        <f t="shared" si="0"/>
        <v>385.77333333333331</v>
      </c>
    </row>
    <row r="20" spans="1:5" x14ac:dyDescent="0.25">
      <c r="A20" s="16" t="s">
        <v>22</v>
      </c>
      <c r="B20" s="45" t="s">
        <v>17</v>
      </c>
      <c r="C20" s="62">
        <v>1</v>
      </c>
      <c r="D20" s="23">
        <v>100.325</v>
      </c>
      <c r="E20" s="18">
        <f t="shared" si="0"/>
        <v>100.325</v>
      </c>
    </row>
    <row r="21" spans="1:5" x14ac:dyDescent="0.25">
      <c r="A21" s="16" t="s">
        <v>215</v>
      </c>
      <c r="B21" s="115" t="s">
        <v>92</v>
      </c>
      <c r="C21" s="62">
        <v>8</v>
      </c>
      <c r="D21" s="23"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46062.40183333333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216</v>
      </c>
      <c r="B24" s="7" t="s">
        <v>112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112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217</v>
      </c>
      <c r="B26" s="7" t="s">
        <v>112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123</v>
      </c>
      <c r="B27" s="7" t="s">
        <v>112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186</v>
      </c>
      <c r="B28" s="7" t="s">
        <v>112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218</v>
      </c>
      <c r="B29" s="7" t="s">
        <v>112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219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168</v>
      </c>
      <c r="B31" s="7" t="s">
        <v>112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368</v>
      </c>
      <c r="B32" s="7" t="s">
        <v>112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220</v>
      </c>
      <c r="B33" s="7" t="s">
        <v>112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221</v>
      </c>
      <c r="B36" s="7" t="s">
        <v>112</v>
      </c>
      <c r="C36" s="135">
        <v>1.2</v>
      </c>
      <c r="D36" s="41">
        <v>150</v>
      </c>
      <c r="E36" s="9">
        <f>C36*D36</f>
        <v>180</v>
      </c>
    </row>
    <row r="37" spans="1:5" x14ac:dyDescent="0.25">
      <c r="A37" s="7" t="s">
        <v>222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36">
        <f>SUM(E22+E34+E38)</f>
        <v>53392.40183333333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63" t="s">
        <v>53</v>
      </c>
      <c r="B42" s="264"/>
      <c r="C42" s="13"/>
      <c r="D42" s="13"/>
      <c r="E42" s="13"/>
    </row>
    <row r="43" spans="1:5" ht="15.75" x14ac:dyDescent="0.25">
      <c r="A43" s="15" t="s">
        <v>8</v>
      </c>
      <c r="B43" s="25">
        <f>E22</f>
        <v>46062.40183333333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53392.40183333333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65" t="s">
        <v>541</v>
      </c>
      <c r="B49" s="265"/>
      <c r="C49" s="243"/>
      <c r="D49" s="243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43" t="s">
        <v>55</v>
      </c>
      <c r="B51" s="243"/>
      <c r="C51" s="243"/>
      <c r="D51" s="243"/>
      <c r="E51" s="13"/>
    </row>
    <row r="52" spans="1:5" ht="15.75" x14ac:dyDescent="0.25">
      <c r="A52" s="243" t="s">
        <v>56</v>
      </c>
      <c r="B52" s="243"/>
      <c r="C52" s="105"/>
      <c r="D52" s="105"/>
      <c r="E52" s="13"/>
    </row>
    <row r="53" spans="1:5" ht="15.75" x14ac:dyDescent="0.25">
      <c r="A53" s="243" t="s">
        <v>57</v>
      </c>
      <c r="B53" s="243"/>
      <c r="C53" s="243"/>
      <c r="D53" s="243"/>
      <c r="E53" s="13"/>
    </row>
    <row r="54" spans="1:5" ht="15.75" x14ac:dyDescent="0.25">
      <c r="A54" s="243" t="s">
        <v>58</v>
      </c>
      <c r="B54" s="243"/>
      <c r="C54" s="243"/>
      <c r="D54" s="243"/>
      <c r="E54" s="13"/>
    </row>
    <row r="55" spans="1:5" ht="15.75" x14ac:dyDescent="0.25">
      <c r="A55" s="243"/>
      <c r="B55" s="243"/>
      <c r="C55" s="243"/>
      <c r="D55" s="243"/>
    </row>
    <row r="56" spans="1:5" ht="15.75" x14ac:dyDescent="0.25">
      <c r="A56" s="243"/>
      <c r="B56" s="243"/>
      <c r="C56" s="243"/>
      <c r="D56" s="243"/>
    </row>
  </sheetData>
  <mergeCells count="27">
    <mergeCell ref="A56:B56"/>
    <mergeCell ref="C56:D5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workbookViewId="0">
      <selection sqref="A1:E61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73"/>
      <c r="B1" s="246" t="s">
        <v>0</v>
      </c>
      <c r="C1" s="246"/>
      <c r="D1" s="246"/>
      <c r="E1" s="246"/>
    </row>
    <row r="2" spans="1:5" ht="26.25" customHeight="1" x14ac:dyDescent="0.25">
      <c r="A2" s="273"/>
      <c r="B2" s="246"/>
      <c r="C2" s="246"/>
      <c r="D2" s="246"/>
      <c r="E2" s="246"/>
    </row>
    <row r="3" spans="1:5" ht="15.75" x14ac:dyDescent="0.25">
      <c r="A3" s="279" t="s">
        <v>449</v>
      </c>
      <c r="B3" s="279"/>
      <c r="C3" s="254" t="s">
        <v>211</v>
      </c>
      <c r="D3" s="255"/>
      <c r="E3" s="256"/>
    </row>
    <row r="4" spans="1:5" ht="15.75" x14ac:dyDescent="0.25">
      <c r="A4" s="280" t="s">
        <v>265</v>
      </c>
      <c r="B4" s="280"/>
      <c r="C4" s="254" t="s">
        <v>509</v>
      </c>
      <c r="D4" s="255"/>
      <c r="E4" s="256"/>
    </row>
    <row r="5" spans="1:5" ht="15.75" x14ac:dyDescent="0.25">
      <c r="A5" s="253" t="s">
        <v>539</v>
      </c>
      <c r="B5" s="253"/>
      <c r="C5" s="254" t="s">
        <v>272</v>
      </c>
      <c r="D5" s="255"/>
      <c r="E5" s="256"/>
    </row>
    <row r="6" spans="1:5" ht="15.75" x14ac:dyDescent="0.25">
      <c r="A6" s="68" t="s">
        <v>582</v>
      </c>
      <c r="B6" s="109"/>
      <c r="C6" s="254" t="s">
        <v>273</v>
      </c>
      <c r="D6" s="255"/>
      <c r="E6" s="256"/>
    </row>
    <row r="7" spans="1:5" x14ac:dyDescent="0.25">
      <c r="A7" s="259" t="s">
        <v>450</v>
      </c>
      <c r="B7" s="260"/>
      <c r="C7" s="260"/>
      <c r="D7" s="260"/>
      <c r="E7" s="261"/>
    </row>
    <row r="8" spans="1:5" x14ac:dyDescent="0.25">
      <c r="A8" s="272" t="s">
        <v>6</v>
      </c>
      <c r="B8" s="272"/>
      <c r="C8" s="272"/>
      <c r="D8" s="272"/>
      <c r="E8" s="27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2" t="s">
        <v>180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246</v>
      </c>
      <c r="B13" s="55" t="s">
        <v>14</v>
      </c>
      <c r="C13" s="199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247</v>
      </c>
      <c r="B14" s="55" t="s">
        <v>14</v>
      </c>
      <c r="C14" s="199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">
        <v>79</v>
      </c>
      <c r="C15" s="35">
        <v>2</v>
      </c>
      <c r="D15" s="46">
        <v>28.642000000000003</v>
      </c>
      <c r="E15" s="36">
        <f t="shared" ref="E15:E26" si="0">C15*D15</f>
        <v>57.284000000000006</v>
      </c>
    </row>
    <row r="16" spans="1:5" x14ac:dyDescent="0.25">
      <c r="A16" s="16" t="s">
        <v>30</v>
      </c>
      <c r="B16" s="45" t="s">
        <v>92</v>
      </c>
      <c r="C16" s="35">
        <v>1</v>
      </c>
      <c r="D16" s="46">
        <v>66.62</v>
      </c>
      <c r="E16" s="36">
        <f t="shared" si="0"/>
        <v>66.62</v>
      </c>
    </row>
    <row r="17" spans="1:5" x14ac:dyDescent="0.25">
      <c r="A17" s="16" t="s">
        <v>21</v>
      </c>
      <c r="B17" s="45" t="s">
        <v>92</v>
      </c>
      <c r="C17" s="35">
        <v>1</v>
      </c>
      <c r="D17" s="46">
        <v>27.39</v>
      </c>
      <c r="E17" s="36">
        <f t="shared" si="0"/>
        <v>27.39</v>
      </c>
    </row>
    <row r="18" spans="1:5" x14ac:dyDescent="0.25">
      <c r="A18" s="16" t="s">
        <v>22</v>
      </c>
      <c r="B18" s="45" t="s">
        <v>92</v>
      </c>
      <c r="C18" s="35">
        <v>0.1</v>
      </c>
      <c r="D18" s="46">
        <v>132.95249999999999</v>
      </c>
      <c r="E18" s="36">
        <f t="shared" si="0"/>
        <v>13.295249999999999</v>
      </c>
    </row>
    <row r="19" spans="1:5" x14ac:dyDescent="0.25">
      <c r="A19" s="16" t="s">
        <v>23</v>
      </c>
      <c r="B19" s="45">
        <v>0</v>
      </c>
      <c r="C19" s="35">
        <v>0.4</v>
      </c>
      <c r="D19" s="46">
        <v>22.891428571428573</v>
      </c>
      <c r="E19" s="36">
        <f t="shared" si="0"/>
        <v>9.1565714285714304</v>
      </c>
    </row>
    <row r="20" spans="1:5" x14ac:dyDescent="0.25">
      <c r="A20" s="16" t="s">
        <v>142</v>
      </c>
      <c r="B20" s="45" t="s">
        <v>92</v>
      </c>
      <c r="C20" s="35">
        <v>0.15</v>
      </c>
      <c r="D20" s="46">
        <v>23.173999999999999</v>
      </c>
      <c r="E20" s="36">
        <f t="shared" si="0"/>
        <v>3.4760999999999997</v>
      </c>
    </row>
    <row r="21" spans="1:5" x14ac:dyDescent="0.25">
      <c r="A21" s="16" t="s">
        <v>24</v>
      </c>
      <c r="B21" s="45" t="s">
        <v>92</v>
      </c>
      <c r="C21" s="35">
        <v>0.2</v>
      </c>
      <c r="D21" s="46">
        <v>161.43</v>
      </c>
      <c r="E21" s="36">
        <f t="shared" si="0"/>
        <v>32.286000000000001</v>
      </c>
    </row>
    <row r="22" spans="1:5" x14ac:dyDescent="0.25">
      <c r="A22" s="16" t="s">
        <v>25</v>
      </c>
      <c r="B22" s="45" t="s">
        <v>92</v>
      </c>
      <c r="C22" s="35">
        <v>1</v>
      </c>
      <c r="D22" s="46">
        <v>269.64999999999998</v>
      </c>
      <c r="E22" s="36">
        <f t="shared" si="0"/>
        <v>269.64999999999998</v>
      </c>
    </row>
    <row r="23" spans="1:5" x14ac:dyDescent="0.25">
      <c r="A23" s="16" t="s">
        <v>32</v>
      </c>
      <c r="B23" s="45" t="s">
        <v>92</v>
      </c>
      <c r="C23" s="35">
        <v>1</v>
      </c>
      <c r="D23" s="46">
        <v>197.21428571428572</v>
      </c>
      <c r="E23" s="36">
        <f t="shared" si="0"/>
        <v>197.21428571428572</v>
      </c>
    </row>
    <row r="24" spans="1:5" x14ac:dyDescent="0.25">
      <c r="A24" s="16" t="s">
        <v>33</v>
      </c>
      <c r="B24" s="45" t="s">
        <v>79</v>
      </c>
      <c r="C24" s="35">
        <v>1</v>
      </c>
      <c r="D24" s="46">
        <v>19</v>
      </c>
      <c r="E24" s="36">
        <f t="shared" si="0"/>
        <v>19</v>
      </c>
    </row>
    <row r="25" spans="1:5" x14ac:dyDescent="0.25">
      <c r="A25" s="16" t="s">
        <v>20</v>
      </c>
      <c r="B25" s="45" t="s">
        <v>92</v>
      </c>
      <c r="C25" s="35">
        <v>1</v>
      </c>
      <c r="D25" s="46">
        <v>56.872500000000002</v>
      </c>
      <c r="E25" s="36">
        <f t="shared" si="0"/>
        <v>56.872500000000002</v>
      </c>
    </row>
    <row r="26" spans="1:5" x14ac:dyDescent="0.25">
      <c r="A26" s="16" t="s">
        <v>142</v>
      </c>
      <c r="B26" s="45" t="s">
        <v>14</v>
      </c>
      <c r="C26" s="35">
        <v>0.22</v>
      </c>
      <c r="D26" s="46">
        <v>23.173999999999999</v>
      </c>
      <c r="E26" s="36">
        <f t="shared" si="0"/>
        <v>5.0982799999999999</v>
      </c>
    </row>
    <row r="27" spans="1:5" x14ac:dyDescent="0.25">
      <c r="A27" s="3" t="s">
        <v>36</v>
      </c>
      <c r="B27" s="3"/>
      <c r="C27" s="4"/>
      <c r="D27" s="4"/>
      <c r="E27" s="4">
        <f>SUM(E11:E26)</f>
        <v>3322.2901871428576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274</v>
      </c>
      <c r="B29" s="7" t="s">
        <v>112</v>
      </c>
      <c r="C29" s="8">
        <v>2</v>
      </c>
      <c r="D29" s="146">
        <v>130</v>
      </c>
      <c r="E29" s="9">
        <f>C29*D29</f>
        <v>260</v>
      </c>
    </row>
    <row r="30" spans="1:5" x14ac:dyDescent="0.25">
      <c r="A30" s="7" t="s">
        <v>361</v>
      </c>
      <c r="B30" s="7" t="s">
        <v>112</v>
      </c>
      <c r="C30" s="8">
        <v>3</v>
      </c>
      <c r="D30" s="146">
        <v>130</v>
      </c>
      <c r="E30" s="9">
        <f t="shared" ref="E30:E38" si="1">C30*D30</f>
        <v>390</v>
      </c>
    </row>
    <row r="31" spans="1:5" x14ac:dyDescent="0.25">
      <c r="A31" s="7" t="s">
        <v>362</v>
      </c>
      <c r="B31" s="7" t="s">
        <v>112</v>
      </c>
      <c r="C31" s="8">
        <v>3.5</v>
      </c>
      <c r="D31" s="146">
        <v>130</v>
      </c>
      <c r="E31" s="9">
        <f t="shared" si="1"/>
        <v>455</v>
      </c>
    </row>
    <row r="32" spans="1:5" x14ac:dyDescent="0.25">
      <c r="A32" s="7" t="s">
        <v>188</v>
      </c>
      <c r="B32" s="7" t="s">
        <v>112</v>
      </c>
      <c r="C32" s="8">
        <v>2</v>
      </c>
      <c r="D32" s="146">
        <v>130</v>
      </c>
      <c r="E32" s="9">
        <f t="shared" si="1"/>
        <v>260</v>
      </c>
    </row>
    <row r="33" spans="1:5" x14ac:dyDescent="0.25">
      <c r="A33" s="7" t="s">
        <v>113</v>
      </c>
      <c r="B33" s="7" t="s">
        <v>112</v>
      </c>
      <c r="C33" s="10">
        <v>2</v>
      </c>
      <c r="D33" s="146">
        <v>130</v>
      </c>
      <c r="E33" s="9">
        <f t="shared" si="1"/>
        <v>260</v>
      </c>
    </row>
    <row r="34" spans="1:5" x14ac:dyDescent="0.25">
      <c r="A34" s="7" t="s">
        <v>363</v>
      </c>
      <c r="B34" s="7" t="s">
        <v>112</v>
      </c>
      <c r="C34" s="10">
        <v>2</v>
      </c>
      <c r="D34" s="146">
        <v>130</v>
      </c>
      <c r="E34" s="9">
        <f t="shared" si="1"/>
        <v>260</v>
      </c>
    </row>
    <row r="35" spans="1:5" x14ac:dyDescent="0.25">
      <c r="A35" s="7" t="s">
        <v>364</v>
      </c>
      <c r="B35" s="7" t="s">
        <v>112</v>
      </c>
      <c r="C35" s="10">
        <v>2</v>
      </c>
      <c r="D35" s="146">
        <v>130</v>
      </c>
      <c r="E35" s="9">
        <f t="shared" si="1"/>
        <v>260</v>
      </c>
    </row>
    <row r="36" spans="1:5" x14ac:dyDescent="0.25">
      <c r="A36" s="7" t="s">
        <v>365</v>
      </c>
      <c r="B36" s="7" t="s">
        <v>112</v>
      </c>
      <c r="C36" s="10">
        <v>2</v>
      </c>
      <c r="D36" s="146">
        <v>130</v>
      </c>
      <c r="E36" s="9">
        <f t="shared" si="1"/>
        <v>260</v>
      </c>
    </row>
    <row r="37" spans="1:5" x14ac:dyDescent="0.25">
      <c r="A37" s="7" t="s">
        <v>366</v>
      </c>
      <c r="B37" s="7" t="s">
        <v>112</v>
      </c>
      <c r="C37" s="10">
        <v>2</v>
      </c>
      <c r="D37" s="146">
        <v>130</v>
      </c>
      <c r="E37" s="9">
        <f t="shared" si="1"/>
        <v>260</v>
      </c>
    </row>
    <row r="38" spans="1:5" x14ac:dyDescent="0.25">
      <c r="A38" s="7" t="s">
        <v>367</v>
      </c>
      <c r="B38" s="7" t="s">
        <v>112</v>
      </c>
      <c r="C38" s="10">
        <v>2</v>
      </c>
      <c r="D38" s="146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275</v>
      </c>
      <c r="B41" s="7" t="s">
        <v>112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36">
        <f>SUM(E27,E39,E42)</f>
        <v>6847.2901871428576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63" t="s">
        <v>53</v>
      </c>
      <c r="B46" s="264"/>
      <c r="C46" s="13"/>
      <c r="D46" s="13"/>
      <c r="E46" s="13"/>
    </row>
    <row r="47" spans="1:5" ht="15.75" x14ac:dyDescent="0.25">
      <c r="A47" s="15" t="s">
        <v>8</v>
      </c>
      <c r="B47" s="25">
        <f>E27</f>
        <v>3322.2901871428576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6847.2901871428576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65" t="s">
        <v>541</v>
      </c>
      <c r="B53" s="265"/>
      <c r="C53" s="243"/>
      <c r="D53" s="243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43" t="s">
        <v>55</v>
      </c>
      <c r="B55" s="243"/>
      <c r="C55" s="243"/>
      <c r="D55" s="243"/>
      <c r="E55" s="13"/>
    </row>
    <row r="56" spans="1:5" ht="15.75" x14ac:dyDescent="0.25">
      <c r="A56" s="243" t="s">
        <v>56</v>
      </c>
      <c r="B56" s="243"/>
      <c r="C56" s="105"/>
      <c r="D56" s="105"/>
      <c r="E56" s="13"/>
    </row>
    <row r="57" spans="1:5" ht="15.75" x14ac:dyDescent="0.25">
      <c r="A57" s="243" t="s">
        <v>57</v>
      </c>
      <c r="B57" s="243"/>
      <c r="C57" s="243"/>
      <c r="D57" s="243"/>
      <c r="E57" s="13"/>
    </row>
    <row r="58" spans="1:5" ht="15.75" x14ac:dyDescent="0.25">
      <c r="A58" s="243" t="s">
        <v>58</v>
      </c>
      <c r="B58" s="243"/>
      <c r="C58" s="243"/>
      <c r="D58" s="243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workbookViewId="0">
      <selection sqref="A1:E80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9.25" customHeight="1" x14ac:dyDescent="0.25">
      <c r="A2" s="245"/>
      <c r="B2" s="246"/>
      <c r="C2" s="246"/>
      <c r="D2" s="246"/>
      <c r="E2" s="246"/>
    </row>
    <row r="3" spans="1:5" x14ac:dyDescent="0.25">
      <c r="A3" s="247" t="s">
        <v>424</v>
      </c>
      <c r="B3" s="247"/>
      <c r="C3" s="248" t="s">
        <v>425</v>
      </c>
      <c r="D3" s="249"/>
      <c r="E3" s="250"/>
    </row>
    <row r="4" spans="1:5" x14ac:dyDescent="0.25">
      <c r="A4" s="251" t="s">
        <v>390</v>
      </c>
      <c r="B4" s="252"/>
      <c r="C4" s="248" t="s">
        <v>496</v>
      </c>
      <c r="D4" s="249"/>
      <c r="E4" s="250"/>
    </row>
    <row r="5" spans="1:5" ht="15.75" x14ac:dyDescent="0.25">
      <c r="A5" s="253" t="s">
        <v>539</v>
      </c>
      <c r="B5" s="253"/>
      <c r="C5" s="254" t="s">
        <v>426</v>
      </c>
      <c r="D5" s="255"/>
      <c r="E5" s="256"/>
    </row>
    <row r="6" spans="1:5" ht="15.75" x14ac:dyDescent="0.25">
      <c r="A6" s="257" t="s">
        <v>542</v>
      </c>
      <c r="B6" s="258"/>
      <c r="C6" s="254" t="s">
        <v>427</v>
      </c>
      <c r="D6" s="255"/>
      <c r="E6" s="256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44" t="s">
        <v>408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2</v>
      </c>
      <c r="D11" s="18">
        <v>350.35750000000002</v>
      </c>
      <c r="E11" s="18">
        <f t="shared" ref="E11:E15" si="0">C11*D11</f>
        <v>700.71500000000003</v>
      </c>
    </row>
    <row r="12" spans="1:5" x14ac:dyDescent="0.25">
      <c r="A12" s="16" t="s">
        <v>409</v>
      </c>
      <c r="B12" s="55" t="s">
        <v>14</v>
      </c>
      <c r="C12" s="56">
        <v>0.4</v>
      </c>
      <c r="D12" s="18">
        <v>3025.1680000000001</v>
      </c>
      <c r="E12" s="18">
        <f t="shared" si="0"/>
        <v>1210.0672000000002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v>533.33333333333337</v>
      </c>
      <c r="E13" s="18">
        <f t="shared" si="0"/>
        <v>8000.0000000000009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v>4077.94</v>
      </c>
      <c r="E14" s="18">
        <f t="shared" si="0"/>
        <v>2446.7640000000001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v>2884.5666666666671</v>
      </c>
      <c r="E15" s="18">
        <f t="shared" si="0"/>
        <v>4326.8500000000004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16684.396200000003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15" t="s">
        <v>145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410</v>
      </c>
      <c r="B19" s="115" t="s">
        <v>145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15" t="s">
        <v>145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428</v>
      </c>
      <c r="C23" s="141">
        <v>6</v>
      </c>
      <c r="D23" s="46">
        <v>9.4642857142857135</v>
      </c>
      <c r="E23" s="18">
        <f t="shared" ref="E23:E38" si="2">C23*D23</f>
        <v>56.785714285714278</v>
      </c>
    </row>
    <row r="24" spans="1:5" x14ac:dyDescent="0.25">
      <c r="A24" s="16" t="s">
        <v>33</v>
      </c>
      <c r="B24" s="45" t="s">
        <v>428</v>
      </c>
      <c r="C24" s="141">
        <v>6</v>
      </c>
      <c r="D24" s="46">
        <v>46.48</v>
      </c>
      <c r="E24" s="18">
        <f t="shared" si="2"/>
        <v>278.88</v>
      </c>
    </row>
    <row r="25" spans="1:5" x14ac:dyDescent="0.25">
      <c r="A25" s="16" t="s">
        <v>34</v>
      </c>
      <c r="B25" s="45" t="s">
        <v>428</v>
      </c>
      <c r="C25" s="141">
        <v>9</v>
      </c>
      <c r="D25" s="46">
        <v>46.977999999999994</v>
      </c>
      <c r="E25" s="18">
        <f t="shared" si="2"/>
        <v>422.80199999999996</v>
      </c>
    </row>
    <row r="26" spans="1:5" x14ac:dyDescent="0.25">
      <c r="A26" s="16" t="s">
        <v>35</v>
      </c>
      <c r="B26" s="45" t="s">
        <v>428</v>
      </c>
      <c r="C26" s="141">
        <v>6</v>
      </c>
      <c r="D26" s="46">
        <v>26.28</v>
      </c>
      <c r="E26" s="18">
        <f t="shared" si="2"/>
        <v>157.68</v>
      </c>
    </row>
    <row r="27" spans="1:5" x14ac:dyDescent="0.25">
      <c r="A27" s="34" t="s">
        <v>16</v>
      </c>
      <c r="B27" s="45" t="s">
        <v>428</v>
      </c>
      <c r="C27" s="141">
        <v>12</v>
      </c>
      <c r="D27" s="46">
        <v>30.357499999999998</v>
      </c>
      <c r="E27" s="18">
        <f t="shared" si="2"/>
        <v>364.28999999999996</v>
      </c>
    </row>
    <row r="28" spans="1:5" x14ac:dyDescent="0.25">
      <c r="A28" s="34" t="s">
        <v>18</v>
      </c>
      <c r="B28" s="45" t="s">
        <v>428</v>
      </c>
      <c r="C28" s="141">
        <v>0.6</v>
      </c>
      <c r="D28" s="46">
        <v>138.19</v>
      </c>
      <c r="E28" s="18">
        <f t="shared" si="2"/>
        <v>82.914000000000001</v>
      </c>
    </row>
    <row r="29" spans="1:5" x14ac:dyDescent="0.25">
      <c r="A29" s="34" t="s">
        <v>19</v>
      </c>
      <c r="B29" s="45" t="s">
        <v>428</v>
      </c>
      <c r="C29" s="141">
        <v>8</v>
      </c>
      <c r="D29" s="46">
        <v>59.725000000000001</v>
      </c>
      <c r="E29" s="18">
        <f t="shared" si="2"/>
        <v>477.8</v>
      </c>
    </row>
    <row r="30" spans="1:5" x14ac:dyDescent="0.25">
      <c r="A30" s="34" t="s">
        <v>20</v>
      </c>
      <c r="B30" s="45" t="s">
        <v>428</v>
      </c>
      <c r="C30" s="141">
        <v>2</v>
      </c>
      <c r="D30" s="46">
        <v>52.318000000000005</v>
      </c>
      <c r="E30" s="18">
        <f t="shared" si="2"/>
        <v>104.63600000000001</v>
      </c>
    </row>
    <row r="31" spans="1:5" x14ac:dyDescent="0.25">
      <c r="A31" s="34" t="s">
        <v>29</v>
      </c>
      <c r="B31" s="45" t="s">
        <v>428</v>
      </c>
      <c r="C31" s="141">
        <v>1.2</v>
      </c>
      <c r="D31" s="46">
        <v>155.155</v>
      </c>
      <c r="E31" s="18">
        <f t="shared" si="2"/>
        <v>186.18600000000001</v>
      </c>
    </row>
    <row r="32" spans="1:5" x14ac:dyDescent="0.25">
      <c r="A32" s="144" t="s">
        <v>30</v>
      </c>
      <c r="B32" s="45" t="s">
        <v>428</v>
      </c>
      <c r="C32" s="141">
        <v>1</v>
      </c>
      <c r="D32" s="46">
        <v>127.53666666666665</v>
      </c>
      <c r="E32" s="18">
        <f t="shared" si="2"/>
        <v>127.53666666666665</v>
      </c>
    </row>
    <row r="33" spans="1:5" x14ac:dyDescent="0.25">
      <c r="A33" s="131" t="s">
        <v>21</v>
      </c>
      <c r="B33" s="45" t="s">
        <v>428</v>
      </c>
      <c r="C33" s="141">
        <v>0.8</v>
      </c>
      <c r="D33" s="46">
        <v>106.57666666666667</v>
      </c>
      <c r="E33" s="18">
        <f t="shared" si="2"/>
        <v>85.26133333333334</v>
      </c>
    </row>
    <row r="34" spans="1:5" x14ac:dyDescent="0.25">
      <c r="A34" s="131" t="s">
        <v>22</v>
      </c>
      <c r="B34" s="45" t="s">
        <v>428</v>
      </c>
      <c r="C34" s="141">
        <v>1.6</v>
      </c>
      <c r="D34" s="46">
        <v>63.465714285714284</v>
      </c>
      <c r="E34" s="18">
        <f t="shared" si="2"/>
        <v>101.54514285714286</v>
      </c>
    </row>
    <row r="35" spans="1:5" x14ac:dyDescent="0.25">
      <c r="A35" s="131" t="s">
        <v>22</v>
      </c>
      <c r="B35" s="45" t="s">
        <v>428</v>
      </c>
      <c r="C35" s="141">
        <v>1</v>
      </c>
      <c r="D35" s="46">
        <v>229.5</v>
      </c>
      <c r="E35" s="18">
        <f t="shared" si="2"/>
        <v>229.5</v>
      </c>
    </row>
    <row r="36" spans="1:5" x14ac:dyDescent="0.25">
      <c r="A36" s="131" t="s">
        <v>415</v>
      </c>
      <c r="B36" s="45" t="s">
        <v>411</v>
      </c>
      <c r="C36" s="141">
        <v>1.5</v>
      </c>
      <c r="D36" s="46">
        <v>48.116</v>
      </c>
      <c r="E36" s="18">
        <f t="shared" si="2"/>
        <v>72.174000000000007</v>
      </c>
    </row>
    <row r="37" spans="1:5" x14ac:dyDescent="0.25">
      <c r="A37" s="131" t="s">
        <v>416</v>
      </c>
      <c r="B37" s="45" t="s">
        <v>411</v>
      </c>
      <c r="C37" s="141">
        <v>1</v>
      </c>
      <c r="D37" s="46">
        <v>62.160000000000004</v>
      </c>
      <c r="E37" s="18">
        <f t="shared" si="2"/>
        <v>62.160000000000004</v>
      </c>
    </row>
    <row r="38" spans="1:5" x14ac:dyDescent="0.25">
      <c r="A38" s="131" t="s">
        <v>429</v>
      </c>
      <c r="B38" s="45" t="s">
        <v>428</v>
      </c>
      <c r="C38" s="141">
        <v>10</v>
      </c>
      <c r="D38" s="46">
        <v>244</v>
      </c>
      <c r="E38" s="18">
        <f t="shared" si="2"/>
        <v>2440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5250.1508571428567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430</v>
      </c>
      <c r="B41" s="45" t="s">
        <v>145</v>
      </c>
      <c r="C41" s="57">
        <v>14</v>
      </c>
      <c r="D41" s="145">
        <v>150</v>
      </c>
      <c r="E41" s="18">
        <f t="shared" ref="E41:E51" si="3">C41*D41</f>
        <v>2100</v>
      </c>
    </row>
    <row r="42" spans="1:5" x14ac:dyDescent="0.25">
      <c r="A42" s="34" t="s">
        <v>418</v>
      </c>
      <c r="B42" s="45" t="s">
        <v>145</v>
      </c>
      <c r="C42" s="57">
        <v>8</v>
      </c>
      <c r="D42" s="145">
        <v>150</v>
      </c>
      <c r="E42" s="18">
        <f t="shared" si="3"/>
        <v>1200</v>
      </c>
    </row>
    <row r="43" spans="1:5" x14ac:dyDescent="0.25">
      <c r="A43" s="142" t="s">
        <v>417</v>
      </c>
      <c r="B43" s="45" t="s">
        <v>145</v>
      </c>
      <c r="C43" s="57">
        <v>8</v>
      </c>
      <c r="D43" s="145">
        <v>150</v>
      </c>
      <c r="E43" s="18">
        <f t="shared" si="3"/>
        <v>1200</v>
      </c>
    </row>
    <row r="44" spans="1:5" x14ac:dyDescent="0.25">
      <c r="A44" s="34" t="s">
        <v>431</v>
      </c>
      <c r="B44" s="45" t="s">
        <v>63</v>
      </c>
      <c r="C44" s="57">
        <v>20</v>
      </c>
      <c r="D44" s="145">
        <v>126</v>
      </c>
      <c r="E44" s="18">
        <f t="shared" si="3"/>
        <v>2520</v>
      </c>
    </row>
    <row r="45" spans="1:5" x14ac:dyDescent="0.25">
      <c r="A45" s="34" t="s">
        <v>419</v>
      </c>
      <c r="B45" s="45" t="s">
        <v>63</v>
      </c>
      <c r="C45" s="57">
        <v>10</v>
      </c>
      <c r="D45" s="145">
        <v>126</v>
      </c>
      <c r="E45" s="18">
        <f t="shared" si="3"/>
        <v>1260</v>
      </c>
    </row>
    <row r="46" spans="1:5" x14ac:dyDescent="0.25">
      <c r="A46" s="34" t="s">
        <v>420</v>
      </c>
      <c r="B46" s="45" t="s">
        <v>63</v>
      </c>
      <c r="C46" s="57">
        <v>10</v>
      </c>
      <c r="D46" s="145">
        <v>126</v>
      </c>
      <c r="E46" s="18">
        <f t="shared" si="3"/>
        <v>1260</v>
      </c>
    </row>
    <row r="47" spans="1:5" x14ac:dyDescent="0.25">
      <c r="A47" s="34" t="s">
        <v>432</v>
      </c>
      <c r="B47" s="45" t="s">
        <v>63</v>
      </c>
      <c r="C47" s="57">
        <v>10</v>
      </c>
      <c r="D47" s="145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45">
        <v>126</v>
      </c>
      <c r="E48" s="18">
        <f t="shared" si="3"/>
        <v>1890</v>
      </c>
    </row>
    <row r="49" spans="1:5" x14ac:dyDescent="0.25">
      <c r="A49" s="34" t="s">
        <v>167</v>
      </c>
      <c r="B49" s="45" t="s">
        <v>145</v>
      </c>
      <c r="C49" s="57">
        <v>8</v>
      </c>
      <c r="D49" s="145">
        <v>150</v>
      </c>
      <c r="E49" s="18">
        <f t="shared" si="3"/>
        <v>1200</v>
      </c>
    </row>
    <row r="50" spans="1:5" x14ac:dyDescent="0.25">
      <c r="A50" s="34" t="s">
        <v>433</v>
      </c>
      <c r="B50" s="45" t="s">
        <v>63</v>
      </c>
      <c r="C50" s="57">
        <v>5</v>
      </c>
      <c r="D50" s="145">
        <v>126</v>
      </c>
      <c r="E50" s="18">
        <f t="shared" si="3"/>
        <v>630</v>
      </c>
    </row>
    <row r="51" spans="1:5" x14ac:dyDescent="0.25">
      <c r="A51" s="34" t="s">
        <v>434</v>
      </c>
      <c r="B51" s="45" t="s">
        <v>50</v>
      </c>
      <c r="C51" s="57">
        <v>1</v>
      </c>
      <c r="D51" s="145">
        <v>2550</v>
      </c>
      <c r="E51" s="18">
        <f t="shared" si="3"/>
        <v>2550</v>
      </c>
    </row>
    <row r="52" spans="1:5" x14ac:dyDescent="0.25">
      <c r="A52" s="50" t="s">
        <v>102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103</v>
      </c>
      <c r="B53" s="15"/>
      <c r="C53" s="15"/>
      <c r="D53" s="15"/>
      <c r="E53" s="25"/>
    </row>
    <row r="54" spans="1:5" x14ac:dyDescent="0.25">
      <c r="A54" s="16" t="s">
        <v>435</v>
      </c>
      <c r="B54" s="16" t="s">
        <v>436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129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108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171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437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131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132</v>
      </c>
      <c r="B60" s="16" t="s">
        <v>145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110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115504.54705714286</v>
      </c>
    </row>
    <row r="65" spans="1:4" x14ac:dyDescent="0.25">
      <c r="A65" s="263" t="s">
        <v>53</v>
      </c>
      <c r="B65" s="264"/>
    </row>
    <row r="66" spans="1:4" x14ac:dyDescent="0.25">
      <c r="A66" s="15" t="s">
        <v>138</v>
      </c>
      <c r="B66" s="67">
        <f>E16</f>
        <v>16684.396200000003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5250.1508571428567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103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115504.54705714286</v>
      </c>
    </row>
    <row r="74" spans="1:4" x14ac:dyDescent="0.25">
      <c r="A74" s="265" t="s">
        <v>541</v>
      </c>
      <c r="B74" s="265"/>
      <c r="C74" s="265"/>
      <c r="D74" s="265"/>
    </row>
    <row r="75" spans="1:4" x14ac:dyDescent="0.25">
      <c r="A75" t="s">
        <v>54</v>
      </c>
    </row>
    <row r="76" spans="1:4" ht="15.75" x14ac:dyDescent="0.25">
      <c r="A76" s="243" t="s">
        <v>55</v>
      </c>
      <c r="B76" s="243"/>
      <c r="C76" s="243"/>
      <c r="D76" s="243"/>
    </row>
    <row r="77" spans="1:4" ht="15.75" x14ac:dyDescent="0.25">
      <c r="A77" s="105" t="s">
        <v>513</v>
      </c>
      <c r="B77" s="105"/>
      <c r="C77" s="243"/>
      <c r="D77" s="243"/>
    </row>
    <row r="78" spans="1:4" ht="15.75" x14ac:dyDescent="0.25">
      <c r="A78" s="243" t="s">
        <v>57</v>
      </c>
      <c r="B78" s="243"/>
      <c r="C78" s="243"/>
      <c r="D78" s="243"/>
    </row>
    <row r="79" spans="1:4" ht="15.75" x14ac:dyDescent="0.25">
      <c r="A79" s="243" t="s">
        <v>514</v>
      </c>
      <c r="B79" s="243"/>
    </row>
  </sheetData>
  <mergeCells count="22"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379</v>
      </c>
      <c r="B3" s="279"/>
      <c r="C3" s="254" t="s">
        <v>268</v>
      </c>
      <c r="D3" s="255"/>
      <c r="E3" s="256"/>
    </row>
    <row r="4" spans="1:5" ht="15.75" x14ac:dyDescent="0.25">
      <c r="A4" s="280" t="s">
        <v>265</v>
      </c>
      <c r="B4" s="280"/>
      <c r="C4" s="254" t="s">
        <v>380</v>
      </c>
      <c r="D4" s="255"/>
      <c r="E4" s="256"/>
    </row>
    <row r="5" spans="1:5" ht="15.75" x14ac:dyDescent="0.25">
      <c r="A5" s="253" t="s">
        <v>539</v>
      </c>
      <c r="B5" s="253"/>
      <c r="C5" s="254" t="s">
        <v>272</v>
      </c>
      <c r="D5" s="255"/>
      <c r="E5" s="256"/>
    </row>
    <row r="6" spans="1:5" ht="15.75" x14ac:dyDescent="0.25">
      <c r="A6" s="277" t="s">
        <v>583</v>
      </c>
      <c r="B6" s="284"/>
      <c r="C6" s="254" t="s">
        <v>273</v>
      </c>
      <c r="D6" s="255"/>
      <c r="E6" s="256"/>
    </row>
    <row r="7" spans="1:5" x14ac:dyDescent="0.25">
      <c r="A7" s="259" t="s">
        <v>450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451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452</v>
      </c>
      <c r="B12" s="16" t="s">
        <v>14</v>
      </c>
      <c r="C12" s="16">
        <v>3</v>
      </c>
      <c r="D12" s="18">
        <v>350.35750000000002</v>
      </c>
      <c r="E12" s="18">
        <f t="shared" ref="E12:E25" si="0">C12*D12</f>
        <v>1051.0725</v>
      </c>
    </row>
    <row r="13" spans="1:5" x14ac:dyDescent="0.25">
      <c r="A13" s="16" t="s">
        <v>453</v>
      </c>
      <c r="B13" s="16" t="s">
        <v>14</v>
      </c>
      <c r="C13" s="16">
        <v>2</v>
      </c>
      <c r="D13" s="18">
        <v>2603.8175000000001</v>
      </c>
      <c r="E13" s="18">
        <f t="shared" si="0"/>
        <v>5207.6350000000002</v>
      </c>
    </row>
    <row r="14" spans="1:5" x14ac:dyDescent="0.25">
      <c r="A14" s="16" t="s">
        <v>454</v>
      </c>
      <c r="B14" s="16" t="s">
        <v>14</v>
      </c>
      <c r="C14" s="16">
        <v>0.4</v>
      </c>
      <c r="D14" s="18">
        <v>2107.0950000000003</v>
      </c>
      <c r="E14" s="18">
        <f t="shared" si="0"/>
        <v>842.83800000000019</v>
      </c>
    </row>
    <row r="15" spans="1:5" x14ac:dyDescent="0.25">
      <c r="A15" s="16" t="s">
        <v>455</v>
      </c>
      <c r="B15" s="16" t="s">
        <v>14</v>
      </c>
      <c r="C15" s="16">
        <v>1</v>
      </c>
      <c r="D15" s="18">
        <v>3025.1680000000001</v>
      </c>
      <c r="E15" s="18">
        <f t="shared" si="0"/>
        <v>3025.1680000000001</v>
      </c>
    </row>
    <row r="16" spans="1:5" x14ac:dyDescent="0.25">
      <c r="A16" s="16" t="s">
        <v>456</v>
      </c>
      <c r="B16" s="16" t="s">
        <v>79</v>
      </c>
      <c r="C16" s="16">
        <v>3</v>
      </c>
      <c r="D16" s="18">
        <v>9.4642857142857135</v>
      </c>
      <c r="E16" s="18">
        <f t="shared" si="0"/>
        <v>28.392857142857139</v>
      </c>
    </row>
    <row r="17" spans="1:5" x14ac:dyDescent="0.25">
      <c r="A17" s="16" t="s">
        <v>457</v>
      </c>
      <c r="B17" s="16" t="s">
        <v>381</v>
      </c>
      <c r="C17" s="16">
        <v>2</v>
      </c>
      <c r="D17" s="18">
        <v>6.7879999999999994</v>
      </c>
      <c r="E17" s="18">
        <f t="shared" si="0"/>
        <v>13.575999999999999</v>
      </c>
    </row>
    <row r="18" spans="1:5" x14ac:dyDescent="0.25">
      <c r="A18" s="16" t="s">
        <v>458</v>
      </c>
      <c r="B18" s="16" t="s">
        <v>381</v>
      </c>
      <c r="C18" s="16">
        <v>2</v>
      </c>
      <c r="D18" s="18">
        <v>27.841249999999999</v>
      </c>
      <c r="E18" s="18">
        <f t="shared" si="0"/>
        <v>55.682499999999997</v>
      </c>
    </row>
    <row r="19" spans="1:5" x14ac:dyDescent="0.25">
      <c r="A19" s="16" t="s">
        <v>29</v>
      </c>
      <c r="B19" s="16" t="s">
        <v>382</v>
      </c>
      <c r="C19" s="24">
        <v>2</v>
      </c>
      <c r="D19" s="18">
        <v>28.642000000000003</v>
      </c>
      <c r="E19" s="18">
        <f t="shared" si="0"/>
        <v>57.284000000000006</v>
      </c>
    </row>
    <row r="20" spans="1:5" x14ac:dyDescent="0.25">
      <c r="A20" s="16" t="s">
        <v>459</v>
      </c>
      <c r="B20" s="16" t="s">
        <v>79</v>
      </c>
      <c r="C20" s="16">
        <v>1</v>
      </c>
      <c r="D20" s="18">
        <v>49.64</v>
      </c>
      <c r="E20" s="18">
        <f t="shared" si="0"/>
        <v>49.64</v>
      </c>
    </row>
    <row r="21" spans="1:5" x14ac:dyDescent="0.25">
      <c r="A21" s="16" t="s">
        <v>182</v>
      </c>
      <c r="B21" s="16" t="s">
        <v>79</v>
      </c>
      <c r="C21" s="16">
        <v>1.2</v>
      </c>
      <c r="D21" s="18">
        <v>89.59</v>
      </c>
      <c r="E21" s="18">
        <f t="shared" si="0"/>
        <v>107.508</v>
      </c>
    </row>
    <row r="22" spans="1:5" x14ac:dyDescent="0.25">
      <c r="A22" s="16" t="s">
        <v>460</v>
      </c>
      <c r="B22" s="16" t="s">
        <v>382</v>
      </c>
      <c r="C22" s="16">
        <v>0.5</v>
      </c>
      <c r="D22" s="18">
        <v>147.53874999999999</v>
      </c>
      <c r="E22" s="18">
        <f t="shared" si="0"/>
        <v>73.769374999999997</v>
      </c>
    </row>
    <row r="23" spans="1:5" x14ac:dyDescent="0.25">
      <c r="A23" s="16" t="s">
        <v>461</v>
      </c>
      <c r="B23" s="16" t="s">
        <v>79</v>
      </c>
      <c r="C23" s="16">
        <v>5</v>
      </c>
      <c r="D23" s="18">
        <v>30.357499999999998</v>
      </c>
      <c r="E23" s="18">
        <f t="shared" si="0"/>
        <v>151.78749999999999</v>
      </c>
    </row>
    <row r="24" spans="1:5" x14ac:dyDescent="0.25">
      <c r="A24" s="16" t="s">
        <v>18</v>
      </c>
      <c r="B24" s="16" t="s">
        <v>181</v>
      </c>
      <c r="C24" s="16">
        <v>1</v>
      </c>
      <c r="D24" s="18">
        <v>56.872500000000002</v>
      </c>
      <c r="E24" s="18">
        <f t="shared" si="0"/>
        <v>56.872500000000002</v>
      </c>
    </row>
    <row r="25" spans="1:5" x14ac:dyDescent="0.25">
      <c r="A25" s="132" t="s">
        <v>462</v>
      </c>
      <c r="B25" s="16" t="s">
        <v>181</v>
      </c>
      <c r="C25" s="16">
        <v>1</v>
      </c>
      <c r="D25" s="18">
        <v>48.116</v>
      </c>
      <c r="E25" s="18">
        <f t="shared" si="0"/>
        <v>48.116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11842.242232142855</v>
      </c>
    </row>
    <row r="27" spans="1:5" x14ac:dyDescent="0.25">
      <c r="A27" s="15" t="s">
        <v>80</v>
      </c>
      <c r="B27" s="15"/>
      <c r="C27" s="114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46">
        <v>130</v>
      </c>
      <c r="E28" s="18">
        <f t="shared" ref="E28:E35" si="1">C28*D28</f>
        <v>1950</v>
      </c>
    </row>
    <row r="29" spans="1:5" x14ac:dyDescent="0.25">
      <c r="A29" s="16" t="s">
        <v>383</v>
      </c>
      <c r="B29" s="16" t="s">
        <v>48</v>
      </c>
      <c r="C29" s="16">
        <v>15</v>
      </c>
      <c r="D29" s="146">
        <v>130</v>
      </c>
      <c r="E29" s="18">
        <f t="shared" si="1"/>
        <v>1950</v>
      </c>
    </row>
    <row r="30" spans="1:5" x14ac:dyDescent="0.25">
      <c r="A30" s="16" t="s">
        <v>384</v>
      </c>
      <c r="B30" s="16" t="s">
        <v>48</v>
      </c>
      <c r="C30" s="16">
        <v>10</v>
      </c>
      <c r="D30" s="146">
        <v>130</v>
      </c>
      <c r="E30" s="18">
        <f t="shared" si="1"/>
        <v>1300</v>
      </c>
    </row>
    <row r="31" spans="1:5" x14ac:dyDescent="0.25">
      <c r="A31" s="16" t="s">
        <v>385</v>
      </c>
      <c r="B31" s="16" t="s">
        <v>48</v>
      </c>
      <c r="C31" s="16">
        <v>15</v>
      </c>
      <c r="D31" s="146">
        <v>130</v>
      </c>
      <c r="E31" s="18">
        <f t="shared" si="1"/>
        <v>1950</v>
      </c>
    </row>
    <row r="32" spans="1:5" x14ac:dyDescent="0.25">
      <c r="A32" s="16" t="s">
        <v>386</v>
      </c>
      <c r="B32" s="16" t="s">
        <v>48</v>
      </c>
      <c r="C32" s="16">
        <v>15</v>
      </c>
      <c r="D32" s="146">
        <v>130</v>
      </c>
      <c r="E32" s="18">
        <f t="shared" si="1"/>
        <v>1950</v>
      </c>
    </row>
    <row r="33" spans="1:5" x14ac:dyDescent="0.25">
      <c r="A33" s="16" t="s">
        <v>188</v>
      </c>
      <c r="B33" s="16" t="s">
        <v>112</v>
      </c>
      <c r="C33" s="16">
        <v>2</v>
      </c>
      <c r="D33" s="146">
        <v>130</v>
      </c>
      <c r="E33" s="18">
        <f t="shared" si="1"/>
        <v>260</v>
      </c>
    </row>
    <row r="34" spans="1:5" x14ac:dyDescent="0.25">
      <c r="A34" s="16" t="s">
        <v>124</v>
      </c>
      <c r="B34" s="16" t="s">
        <v>112</v>
      </c>
      <c r="C34" s="16">
        <v>3</v>
      </c>
      <c r="D34" s="146">
        <v>130</v>
      </c>
      <c r="E34" s="18">
        <f t="shared" si="1"/>
        <v>390</v>
      </c>
    </row>
    <row r="35" spans="1:5" x14ac:dyDescent="0.25">
      <c r="A35" s="16" t="s">
        <v>220</v>
      </c>
      <c r="B35" s="16" t="s">
        <v>112</v>
      </c>
      <c r="C35" s="16">
        <v>10</v>
      </c>
      <c r="D35" s="146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191</v>
      </c>
      <c r="B37" s="15"/>
      <c r="C37" s="114"/>
      <c r="D37" s="15"/>
      <c r="E37" s="1"/>
    </row>
    <row r="38" spans="1:5" x14ac:dyDescent="0.25">
      <c r="A38" s="16" t="s">
        <v>378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108</v>
      </c>
      <c r="B39" s="16" t="s">
        <v>153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27992.242232142853</v>
      </c>
    </row>
    <row r="44" spans="1:5" x14ac:dyDescent="0.25">
      <c r="A44" s="263" t="s">
        <v>53</v>
      </c>
      <c r="B44" s="264"/>
    </row>
    <row r="45" spans="1:5" x14ac:dyDescent="0.25">
      <c r="A45" s="15" t="s">
        <v>138</v>
      </c>
      <c r="B45" s="25">
        <f>E26</f>
        <v>11842.242232142855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191</v>
      </c>
      <c r="B47" s="25">
        <f>E40</f>
        <v>5100</v>
      </c>
    </row>
    <row r="48" spans="1:5" x14ac:dyDescent="0.25">
      <c r="A48" s="37" t="s">
        <v>65</v>
      </c>
      <c r="B48" s="38">
        <f>SUM(B45:B47)</f>
        <v>27992.242232142853</v>
      </c>
    </row>
    <row r="51" spans="1:4" x14ac:dyDescent="0.25">
      <c r="A51" s="265" t="s">
        <v>541</v>
      </c>
      <c r="B51" s="265"/>
      <c r="C51" s="265"/>
      <c r="D51" s="265"/>
    </row>
    <row r="52" spans="1:4" x14ac:dyDescent="0.25">
      <c r="A52" t="s">
        <v>54</v>
      </c>
    </row>
    <row r="53" spans="1:4" ht="15.75" x14ac:dyDescent="0.25">
      <c r="A53" s="243" t="s">
        <v>55</v>
      </c>
      <c r="B53" s="243"/>
      <c r="C53" s="243"/>
      <c r="D53" s="243"/>
    </row>
    <row r="54" spans="1:4" ht="15.75" x14ac:dyDescent="0.25">
      <c r="A54" s="243" t="s">
        <v>56</v>
      </c>
      <c r="B54" s="243"/>
      <c r="C54" s="243"/>
      <c r="D54" s="243"/>
    </row>
    <row r="55" spans="1:4" ht="15.75" x14ac:dyDescent="0.25">
      <c r="A55" s="243" t="s">
        <v>57</v>
      </c>
      <c r="B55" s="243"/>
      <c r="C55" s="243"/>
      <c r="D55" s="243"/>
    </row>
    <row r="56" spans="1:4" ht="15.75" x14ac:dyDescent="0.25">
      <c r="A56" s="243" t="s">
        <v>58</v>
      </c>
      <c r="B56" s="243"/>
    </row>
  </sheetData>
  <mergeCells count="23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workbookViewId="0">
      <selection sqref="A1:E65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5.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369</v>
      </c>
      <c r="B3" s="279"/>
      <c r="C3" s="254" t="s">
        <v>282</v>
      </c>
      <c r="D3" s="255"/>
      <c r="E3" s="256"/>
    </row>
    <row r="4" spans="1:5" ht="15.75" x14ac:dyDescent="0.25">
      <c r="A4" s="280" t="s">
        <v>402</v>
      </c>
      <c r="B4" s="280"/>
      <c r="C4" s="254" t="s">
        <v>370</v>
      </c>
      <c r="D4" s="255"/>
      <c r="E4" s="256"/>
    </row>
    <row r="5" spans="1:5" ht="15.75" x14ac:dyDescent="0.25">
      <c r="A5" s="253" t="s">
        <v>539</v>
      </c>
      <c r="B5" s="253"/>
      <c r="C5" s="254" t="s">
        <v>281</v>
      </c>
      <c r="D5" s="255"/>
      <c r="E5" s="256"/>
    </row>
    <row r="6" spans="1:5" ht="15.75" x14ac:dyDescent="0.25">
      <c r="A6" s="277" t="s">
        <v>584</v>
      </c>
      <c r="B6" s="284"/>
      <c r="C6" s="254" t="s">
        <v>371</v>
      </c>
      <c r="D6" s="255"/>
      <c r="E6" s="256"/>
    </row>
    <row r="7" spans="1:5" x14ac:dyDescent="0.25">
      <c r="A7" s="259" t="s">
        <v>463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2" t="s">
        <v>452</v>
      </c>
      <c r="B12" s="16" t="s">
        <v>14</v>
      </c>
      <c r="C12" s="16">
        <v>1</v>
      </c>
      <c r="D12" s="18">
        <v>350.35750000000002</v>
      </c>
      <c r="E12" s="18">
        <f t="shared" ref="E12:E29" si="0">C12*D12</f>
        <v>350.35750000000002</v>
      </c>
    </row>
    <row r="13" spans="1:5" x14ac:dyDescent="0.25">
      <c r="A13" s="132" t="s">
        <v>477</v>
      </c>
      <c r="B13" s="16" t="s">
        <v>14</v>
      </c>
      <c r="C13" s="16">
        <v>0.5</v>
      </c>
      <c r="D13" s="18">
        <v>2603.8175000000001</v>
      </c>
      <c r="E13" s="18">
        <f t="shared" si="0"/>
        <v>1301.9087500000001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v>533.33333333333337</v>
      </c>
      <c r="E14" s="18">
        <f t="shared" si="0"/>
        <v>2666.666666666667</v>
      </c>
    </row>
    <row r="15" spans="1:5" x14ac:dyDescent="0.25">
      <c r="A15" s="132" t="s">
        <v>246</v>
      </c>
      <c r="B15" s="16" t="s">
        <v>14</v>
      </c>
      <c r="C15" s="16">
        <v>0.3</v>
      </c>
      <c r="D15" s="18">
        <v>3025.1680000000001</v>
      </c>
      <c r="E15" s="18">
        <f t="shared" si="0"/>
        <v>907.55039999999997</v>
      </c>
    </row>
    <row r="16" spans="1:5" x14ac:dyDescent="0.25">
      <c r="A16" s="132" t="s">
        <v>247</v>
      </c>
      <c r="B16" s="16" t="s">
        <v>14</v>
      </c>
      <c r="C16" s="16">
        <v>0.5</v>
      </c>
      <c r="D16" s="18">
        <v>2988.06</v>
      </c>
      <c r="E16" s="18">
        <f t="shared" si="0"/>
        <v>1494.03</v>
      </c>
    </row>
    <row r="17" spans="1:5" x14ac:dyDescent="0.25">
      <c r="A17" s="132" t="s">
        <v>248</v>
      </c>
      <c r="B17" s="16" t="s">
        <v>14</v>
      </c>
      <c r="C17" s="16">
        <v>0.4</v>
      </c>
      <c r="D17" s="18">
        <v>2107.0950000000003</v>
      </c>
      <c r="E17" s="18">
        <f t="shared" si="0"/>
        <v>842.83800000000019</v>
      </c>
    </row>
    <row r="18" spans="1:5" x14ac:dyDescent="0.25">
      <c r="A18" s="132" t="s">
        <v>29</v>
      </c>
      <c r="B18" s="16" t="s">
        <v>181</v>
      </c>
      <c r="C18" s="24">
        <v>0.6</v>
      </c>
      <c r="D18" s="18">
        <v>357.1133333333334</v>
      </c>
      <c r="E18" s="18">
        <f t="shared" si="0"/>
        <v>214.26800000000003</v>
      </c>
    </row>
    <row r="19" spans="1:5" x14ac:dyDescent="0.25">
      <c r="A19" s="132" t="s">
        <v>478</v>
      </c>
      <c r="B19" s="16" t="s">
        <v>181</v>
      </c>
      <c r="C19" s="16">
        <v>1</v>
      </c>
      <c r="D19" s="18">
        <v>155.155</v>
      </c>
      <c r="E19" s="18">
        <f t="shared" si="0"/>
        <v>155.155</v>
      </c>
    </row>
    <row r="20" spans="1:5" x14ac:dyDescent="0.25">
      <c r="A20" s="132" t="s">
        <v>479</v>
      </c>
      <c r="B20" s="16" t="s">
        <v>181</v>
      </c>
      <c r="C20" s="16">
        <v>2</v>
      </c>
      <c r="D20" s="18">
        <v>28.642000000000003</v>
      </c>
      <c r="E20" s="18">
        <f t="shared" si="0"/>
        <v>57.284000000000006</v>
      </c>
    </row>
    <row r="21" spans="1:5" x14ac:dyDescent="0.25">
      <c r="A21" s="132" t="s">
        <v>182</v>
      </c>
      <c r="B21" s="16" t="s">
        <v>181</v>
      </c>
      <c r="C21" s="16">
        <v>0.8</v>
      </c>
      <c r="D21" s="18">
        <v>132.95249999999999</v>
      </c>
      <c r="E21" s="18">
        <f t="shared" si="0"/>
        <v>106.36199999999999</v>
      </c>
    </row>
    <row r="22" spans="1:5" x14ac:dyDescent="0.25">
      <c r="A22" s="132" t="s">
        <v>460</v>
      </c>
      <c r="B22" s="16" t="s">
        <v>181</v>
      </c>
      <c r="C22" s="16">
        <v>3</v>
      </c>
      <c r="D22" s="18">
        <v>42.027777777777771</v>
      </c>
      <c r="E22" s="18">
        <f t="shared" si="0"/>
        <v>126.08333333333331</v>
      </c>
    </row>
    <row r="23" spans="1:5" x14ac:dyDescent="0.25">
      <c r="A23" s="132" t="s">
        <v>480</v>
      </c>
      <c r="B23" s="16" t="s">
        <v>181</v>
      </c>
      <c r="C23" s="16">
        <v>1</v>
      </c>
      <c r="D23" s="18">
        <v>147.53874999999999</v>
      </c>
      <c r="E23" s="18">
        <f t="shared" si="0"/>
        <v>147.53874999999999</v>
      </c>
    </row>
    <row r="24" spans="1:5" x14ac:dyDescent="0.25">
      <c r="A24" s="132" t="s">
        <v>461</v>
      </c>
      <c r="B24" s="16" t="s">
        <v>181</v>
      </c>
      <c r="C24" s="16">
        <v>1.5</v>
      </c>
      <c r="D24" s="18">
        <v>56.872500000000002</v>
      </c>
      <c r="E24" s="18">
        <f t="shared" si="0"/>
        <v>85.308750000000003</v>
      </c>
    </row>
    <row r="25" spans="1:5" x14ac:dyDescent="0.25">
      <c r="A25" s="132" t="s">
        <v>120</v>
      </c>
      <c r="B25" s="16" t="s">
        <v>181</v>
      </c>
      <c r="C25" s="16">
        <v>3</v>
      </c>
      <c r="D25" s="18">
        <v>32.906666666666666</v>
      </c>
      <c r="E25" s="18">
        <f t="shared" si="0"/>
        <v>98.72</v>
      </c>
    </row>
    <row r="26" spans="1:5" x14ac:dyDescent="0.25">
      <c r="A26" s="132" t="s">
        <v>481</v>
      </c>
      <c r="B26" s="16" t="s">
        <v>181</v>
      </c>
      <c r="C26" s="16">
        <v>2</v>
      </c>
      <c r="D26" s="18">
        <v>59.725000000000001</v>
      </c>
      <c r="E26" s="18">
        <f t="shared" si="0"/>
        <v>119.45</v>
      </c>
    </row>
    <row r="27" spans="1:5" x14ac:dyDescent="0.25">
      <c r="A27" s="132" t="s">
        <v>456</v>
      </c>
      <c r="B27" s="16" t="s">
        <v>181</v>
      </c>
      <c r="C27" s="16">
        <v>4</v>
      </c>
      <c r="D27" s="18">
        <v>19.812000000000005</v>
      </c>
      <c r="E27" s="18">
        <f t="shared" si="0"/>
        <v>79.248000000000019</v>
      </c>
    </row>
    <row r="28" spans="1:5" x14ac:dyDescent="0.25">
      <c r="A28" s="132" t="s">
        <v>482</v>
      </c>
      <c r="B28" s="16" t="s">
        <v>181</v>
      </c>
      <c r="C28" s="16">
        <v>2</v>
      </c>
      <c r="D28" s="18">
        <v>9.4642857142857135</v>
      </c>
      <c r="E28" s="18">
        <f t="shared" si="0"/>
        <v>18.928571428571427</v>
      </c>
    </row>
    <row r="29" spans="1:5" x14ac:dyDescent="0.25">
      <c r="A29" s="132" t="s">
        <v>483</v>
      </c>
      <c r="B29" s="16" t="s">
        <v>181</v>
      </c>
      <c r="C29" s="16">
        <v>2</v>
      </c>
      <c r="D29" s="18">
        <v>41.822500000000005</v>
      </c>
      <c r="E29" s="18">
        <f t="shared" si="0"/>
        <v>83.64500000000001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9755.3427214285712</v>
      </c>
    </row>
    <row r="31" spans="1:5" x14ac:dyDescent="0.25">
      <c r="A31" s="15" t="s">
        <v>80</v>
      </c>
      <c r="B31" s="15"/>
      <c r="C31" s="114"/>
      <c r="D31" s="15"/>
      <c r="E31" s="1"/>
    </row>
    <row r="32" spans="1:5" x14ac:dyDescent="0.25">
      <c r="A32" s="16" t="s">
        <v>373</v>
      </c>
      <c r="B32" s="16" t="s">
        <v>112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112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184</v>
      </c>
      <c r="B34" s="16" t="s">
        <v>112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374</v>
      </c>
      <c r="B35" s="16" t="s">
        <v>112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186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375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188</v>
      </c>
      <c r="B38" s="16" t="s">
        <v>112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376</v>
      </c>
      <c r="B40" s="16" t="s">
        <v>112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377</v>
      </c>
      <c r="B41" s="16" t="s">
        <v>112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191</v>
      </c>
      <c r="B43" s="15"/>
      <c r="C43" s="114"/>
      <c r="D43" s="15"/>
      <c r="E43" s="1"/>
    </row>
    <row r="44" spans="1:5" x14ac:dyDescent="0.25">
      <c r="A44" s="16" t="s">
        <v>378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131</v>
      </c>
      <c r="B45" s="16" t="s">
        <v>112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108</v>
      </c>
      <c r="B46" s="16" t="s">
        <v>153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17110.342721428569</v>
      </c>
    </row>
    <row r="51" spans="1:4" x14ac:dyDescent="0.25">
      <c r="A51" s="263" t="s">
        <v>53</v>
      </c>
      <c r="B51" s="264"/>
    </row>
    <row r="52" spans="1:4" x14ac:dyDescent="0.25">
      <c r="A52" s="15" t="s">
        <v>138</v>
      </c>
      <c r="B52" s="25">
        <f>E30</f>
        <v>9755.3427214285712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191</v>
      </c>
      <c r="B54" s="25">
        <f>E47</f>
        <v>3200</v>
      </c>
    </row>
    <row r="55" spans="1:4" x14ac:dyDescent="0.25">
      <c r="A55" s="37" t="s">
        <v>65</v>
      </c>
      <c r="B55" s="38">
        <f>SUM(B52:B54)</f>
        <v>17110.342721428569</v>
      </c>
    </row>
    <row r="58" spans="1:4" x14ac:dyDescent="0.25">
      <c r="A58" s="265" t="s">
        <v>541</v>
      </c>
      <c r="B58" s="265"/>
      <c r="C58" s="265"/>
      <c r="D58" s="265"/>
    </row>
    <row r="59" spans="1:4" x14ac:dyDescent="0.25">
      <c r="A59" t="s">
        <v>54</v>
      </c>
    </row>
    <row r="60" spans="1:4" ht="15.75" x14ac:dyDescent="0.25">
      <c r="A60" s="243" t="s">
        <v>55</v>
      </c>
      <c r="B60" s="243"/>
      <c r="C60" s="243"/>
      <c r="D60" s="243"/>
    </row>
    <row r="61" spans="1:4" ht="15.75" x14ac:dyDescent="0.25">
      <c r="A61" s="243" t="s">
        <v>56</v>
      </c>
      <c r="B61" s="243"/>
      <c r="C61" s="243"/>
      <c r="D61" s="243"/>
    </row>
    <row r="62" spans="1:4" ht="15.75" x14ac:dyDescent="0.25">
      <c r="A62" s="243" t="s">
        <v>57</v>
      </c>
      <c r="B62" s="243"/>
      <c r="C62" s="243"/>
      <c r="D62" s="243"/>
    </row>
    <row r="63" spans="1:4" ht="15.75" x14ac:dyDescent="0.25">
      <c r="A63" s="243" t="s">
        <v>58</v>
      </c>
      <c r="B63" s="243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topLeftCell="A9" workbookViewId="0">
      <selection activeCell="H8" sqref="H8"/>
    </sheetView>
  </sheetViews>
  <sheetFormatPr defaultRowHeight="15" x14ac:dyDescent="0.25"/>
  <cols>
    <col min="1" max="1" width="27.5703125" customWidth="1"/>
    <col min="2" max="2" width="12.85546875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9.25" customHeight="1" x14ac:dyDescent="0.25">
      <c r="A2" s="245"/>
      <c r="B2" s="246"/>
      <c r="C2" s="246"/>
      <c r="D2" s="246"/>
      <c r="E2" s="246"/>
    </row>
    <row r="3" spans="1:5" x14ac:dyDescent="0.25">
      <c r="A3" s="288" t="s">
        <v>235</v>
      </c>
      <c r="B3" s="289"/>
      <c r="C3" s="289"/>
      <c r="D3" s="289"/>
      <c r="E3" s="290"/>
    </row>
    <row r="4" spans="1:5" x14ac:dyDescent="0.25">
      <c r="A4" s="248" t="s">
        <v>464</v>
      </c>
      <c r="B4" s="249"/>
      <c r="C4" s="249"/>
      <c r="D4" s="249"/>
      <c r="E4" s="250"/>
    </row>
    <row r="5" spans="1:5" x14ac:dyDescent="0.25">
      <c r="A5" s="277" t="s">
        <v>276</v>
      </c>
      <c r="B5" s="249"/>
      <c r="C5" s="249"/>
      <c r="D5" s="249"/>
      <c r="E5" s="250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585</v>
      </c>
      <c r="B7" s="58"/>
      <c r="C7" s="58"/>
      <c r="D7" s="58"/>
      <c r="E7" s="59"/>
    </row>
    <row r="8" spans="1:5" x14ac:dyDescent="0.25">
      <c r="A8" s="277" t="s">
        <v>586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130</v>
      </c>
      <c r="E19" s="46">
        <f>C19*D19</f>
        <v>130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140</v>
      </c>
      <c r="E20" s="46">
        <f>C20*D20</f>
        <v>140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270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1152</v>
      </c>
    </row>
    <row r="25" spans="1:5" x14ac:dyDescent="0.25">
      <c r="A25" s="263" t="s">
        <v>53</v>
      </c>
      <c r="B25" s="264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270</v>
      </c>
    </row>
    <row r="28" spans="1:5" x14ac:dyDescent="0.25">
      <c r="A28" s="11" t="s">
        <v>65</v>
      </c>
      <c r="B28" s="38">
        <f>SUM(B26:B27)</f>
        <v>1152</v>
      </c>
    </row>
    <row r="31" spans="1:5" x14ac:dyDescent="0.25">
      <c r="A31" s="265" t="s">
        <v>587</v>
      </c>
      <c r="B31" s="265"/>
      <c r="C31" s="265"/>
      <c r="D31" s="265"/>
    </row>
    <row r="32" spans="1:5" x14ac:dyDescent="0.25">
      <c r="A32" t="s">
        <v>54</v>
      </c>
    </row>
    <row r="33" spans="1:4" ht="15.75" x14ac:dyDescent="0.25">
      <c r="A33" s="243" t="s">
        <v>55</v>
      </c>
      <c r="B33" s="243"/>
      <c r="C33" s="243"/>
      <c r="D33" s="243"/>
    </row>
    <row r="34" spans="1:4" ht="15.75" x14ac:dyDescent="0.25">
      <c r="A34" s="105" t="s">
        <v>513</v>
      </c>
      <c r="B34" s="105"/>
      <c r="C34" s="243"/>
      <c r="D34" s="243"/>
    </row>
    <row r="35" spans="1:4" ht="15.75" x14ac:dyDescent="0.25">
      <c r="A35" s="243" t="s">
        <v>57</v>
      </c>
      <c r="B35" s="243"/>
      <c r="C35" s="243"/>
      <c r="D35" s="243"/>
    </row>
    <row r="36" spans="1:4" ht="15.75" x14ac:dyDescent="0.25">
      <c r="A36" s="243" t="s">
        <v>514</v>
      </c>
      <c r="B36" s="243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workbookViewId="0">
      <selection sqref="A1:E3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3.75" customHeight="1" x14ac:dyDescent="0.25">
      <c r="A2" s="245"/>
      <c r="B2" s="246"/>
      <c r="C2" s="246"/>
      <c r="D2" s="246"/>
      <c r="E2" s="246"/>
    </row>
    <row r="3" spans="1:5" x14ac:dyDescent="0.25">
      <c r="A3" s="288" t="s">
        <v>235</v>
      </c>
      <c r="B3" s="289"/>
      <c r="C3" s="289"/>
      <c r="D3" s="289"/>
      <c r="E3" s="290"/>
    </row>
    <row r="4" spans="1:5" x14ac:dyDescent="0.25">
      <c r="A4" s="248" t="s">
        <v>236</v>
      </c>
      <c r="B4" s="249"/>
      <c r="C4" s="249"/>
      <c r="D4" s="249"/>
      <c r="E4" s="250"/>
    </row>
    <row r="5" spans="1:5" x14ac:dyDescent="0.25">
      <c r="A5" s="248" t="s">
        <v>276</v>
      </c>
      <c r="B5" s="249"/>
      <c r="C5" s="249"/>
      <c r="D5" s="249"/>
      <c r="E5" s="250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77" t="s">
        <v>585</v>
      </c>
      <c r="B7" s="291"/>
      <c r="C7" s="291"/>
      <c r="D7" s="291"/>
      <c r="E7" s="284"/>
    </row>
    <row r="8" spans="1:5" x14ac:dyDescent="0.25">
      <c r="A8" s="277" t="s">
        <v>586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130</v>
      </c>
      <c r="E19" s="46">
        <f>C19*D19</f>
        <v>130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140</v>
      </c>
      <c r="E20" s="46">
        <f>C20*D20</f>
        <v>140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270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1712.6</v>
      </c>
    </row>
    <row r="25" spans="1:5" x14ac:dyDescent="0.25">
      <c r="A25" s="263" t="s">
        <v>53</v>
      </c>
      <c r="B25" s="264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270</v>
      </c>
    </row>
    <row r="28" spans="1:5" x14ac:dyDescent="0.25">
      <c r="A28" s="11" t="s">
        <v>65</v>
      </c>
      <c r="B28" s="38">
        <f>SUM(B26:B27)</f>
        <v>1712.6</v>
      </c>
    </row>
    <row r="31" spans="1:5" x14ac:dyDescent="0.25">
      <c r="A31" s="265" t="s">
        <v>587</v>
      </c>
      <c r="B31" s="265"/>
      <c r="C31" s="265"/>
      <c r="D31" s="265"/>
    </row>
    <row r="32" spans="1:5" x14ac:dyDescent="0.25">
      <c r="A32" t="s">
        <v>54</v>
      </c>
    </row>
    <row r="33" spans="1:4" ht="15.75" x14ac:dyDescent="0.25">
      <c r="A33" s="243" t="s">
        <v>55</v>
      </c>
      <c r="B33" s="243"/>
      <c r="C33" s="243"/>
      <c r="D33" s="243"/>
    </row>
    <row r="34" spans="1:4" ht="15.75" x14ac:dyDescent="0.25">
      <c r="A34" s="105" t="s">
        <v>513</v>
      </c>
      <c r="B34" s="105"/>
      <c r="C34" s="243"/>
      <c r="D34" s="243"/>
    </row>
    <row r="35" spans="1:4" ht="15.75" x14ac:dyDescent="0.25">
      <c r="A35" s="243" t="s">
        <v>57</v>
      </c>
      <c r="B35" s="243"/>
      <c r="C35" s="243"/>
      <c r="D35" s="243"/>
    </row>
    <row r="36" spans="1:4" ht="15.75" x14ac:dyDescent="0.25">
      <c r="A36" s="243" t="s">
        <v>514</v>
      </c>
      <c r="B36" s="243"/>
    </row>
  </sheetData>
  <mergeCells count="18">
    <mergeCell ref="A7:E7"/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topLeftCell="A11" workbookViewId="0">
      <selection activeCell="I8" sqref="I8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2.2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3</v>
      </c>
      <c r="B4" s="249"/>
      <c r="C4" s="249"/>
      <c r="D4" s="249"/>
      <c r="E4" s="250"/>
    </row>
    <row r="5" spans="1:5" x14ac:dyDescent="0.25">
      <c r="A5" s="248" t="s">
        <v>278</v>
      </c>
      <c r="B5" s="249"/>
      <c r="C5" s="249"/>
      <c r="D5" s="249"/>
      <c r="E5" s="250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588</v>
      </c>
      <c r="B7" s="58"/>
      <c r="C7" s="58"/>
      <c r="D7" s="58"/>
      <c r="E7" s="59"/>
    </row>
    <row r="8" spans="1:5" x14ac:dyDescent="0.25">
      <c r="A8" s="277" t="s">
        <v>586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130</v>
      </c>
      <c r="E19" s="46">
        <f>C19*D19</f>
        <v>130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140</v>
      </c>
      <c r="E20" s="46">
        <f>C20*D20</f>
        <v>140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270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1152</v>
      </c>
    </row>
    <row r="25" spans="1:5" x14ac:dyDescent="0.25">
      <c r="A25" s="263" t="s">
        <v>53</v>
      </c>
      <c r="B25" s="264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270</v>
      </c>
    </row>
    <row r="28" spans="1:5" x14ac:dyDescent="0.25">
      <c r="A28" s="11" t="s">
        <v>65</v>
      </c>
      <c r="B28" s="38">
        <f>SUM(B26:B27)</f>
        <v>1152</v>
      </c>
    </row>
    <row r="31" spans="1:5" x14ac:dyDescent="0.25">
      <c r="A31" s="265" t="s">
        <v>587</v>
      </c>
      <c r="B31" s="265"/>
      <c r="C31" s="265"/>
      <c r="D31" s="265"/>
    </row>
    <row r="32" spans="1:5" x14ac:dyDescent="0.25">
      <c r="A32" t="s">
        <v>54</v>
      </c>
    </row>
    <row r="33" spans="1:4" ht="15.75" x14ac:dyDescent="0.25">
      <c r="A33" s="243" t="s">
        <v>55</v>
      </c>
      <c r="B33" s="243"/>
      <c r="C33" s="243"/>
      <c r="D33" s="243"/>
    </row>
    <row r="34" spans="1:4" ht="15.75" x14ac:dyDescent="0.25">
      <c r="A34" s="105" t="s">
        <v>513</v>
      </c>
      <c r="B34" s="105"/>
      <c r="C34" s="243"/>
      <c r="D34" s="243"/>
    </row>
    <row r="35" spans="1:4" ht="15.75" x14ac:dyDescent="0.25">
      <c r="A35" s="243" t="s">
        <v>57</v>
      </c>
      <c r="B35" s="243"/>
      <c r="C35" s="243"/>
      <c r="D35" s="243"/>
    </row>
    <row r="36" spans="1:4" ht="15.75" x14ac:dyDescent="0.25">
      <c r="A36" s="243" t="s">
        <v>514</v>
      </c>
      <c r="B36" s="243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topLeftCell="A9" workbookViewId="0">
      <selection activeCell="G21" sqref="G21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8.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59</v>
      </c>
      <c r="B4" s="249"/>
      <c r="C4" s="249"/>
      <c r="D4" s="249"/>
      <c r="E4" s="250"/>
    </row>
    <row r="5" spans="1:5" x14ac:dyDescent="0.25">
      <c r="A5" s="248" t="s">
        <v>278</v>
      </c>
      <c r="B5" s="249"/>
      <c r="C5" s="249"/>
      <c r="D5" s="249"/>
      <c r="E5" s="250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588</v>
      </c>
      <c r="B7" s="58"/>
      <c r="C7" s="58"/>
      <c r="D7" s="58"/>
      <c r="E7" s="59"/>
    </row>
    <row r="8" spans="1:5" x14ac:dyDescent="0.25">
      <c r="A8" s="277" t="s">
        <v>586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0.75</v>
      </c>
      <c r="D12" s="18">
        <v>400</v>
      </c>
      <c r="E12" s="18">
        <f>C12*D12</f>
        <v>300</v>
      </c>
    </row>
    <row r="13" spans="1:5" x14ac:dyDescent="0.25">
      <c r="A13" s="16" t="s">
        <v>234</v>
      </c>
      <c r="B13" s="16" t="s">
        <v>14</v>
      </c>
      <c r="C13" s="16">
        <v>0.12</v>
      </c>
      <c r="D13" s="18">
        <v>2960</v>
      </c>
      <c r="E13" s="18">
        <f>C13*D13</f>
        <v>355.2</v>
      </c>
    </row>
    <row r="14" spans="1:5" x14ac:dyDescent="0.25">
      <c r="A14" s="16" t="s">
        <v>227</v>
      </c>
      <c r="B14" s="16" t="s">
        <v>79</v>
      </c>
      <c r="C14" s="30">
        <v>70</v>
      </c>
      <c r="D14" s="18">
        <v>6.1</v>
      </c>
      <c r="E14" s="18">
        <f>C14*D14</f>
        <v>427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1102.2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130</v>
      </c>
      <c r="E19" s="46">
        <f>C19*D19</f>
        <v>130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140</v>
      </c>
      <c r="E20" s="46">
        <f>C20*D20</f>
        <v>140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270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1372.2</v>
      </c>
    </row>
    <row r="25" spans="1:5" x14ac:dyDescent="0.25">
      <c r="A25" s="263" t="s">
        <v>53</v>
      </c>
      <c r="B25" s="264"/>
    </row>
    <row r="26" spans="1:5" x14ac:dyDescent="0.25">
      <c r="A26" s="15" t="str">
        <f>A11</f>
        <v>1-Insumos</v>
      </c>
      <c r="B26" s="25">
        <f>E17</f>
        <v>1102.2</v>
      </c>
    </row>
    <row r="27" spans="1:5" x14ac:dyDescent="0.25">
      <c r="A27" s="22" t="str">
        <f>A18</f>
        <v>2-Serviços</v>
      </c>
      <c r="B27" s="25">
        <f>E21</f>
        <v>270</v>
      </c>
    </row>
    <row r="28" spans="1:5" x14ac:dyDescent="0.25">
      <c r="A28" s="11" t="s">
        <v>65</v>
      </c>
      <c r="B28" s="38">
        <f>SUM(B26:B27)</f>
        <v>1372.2</v>
      </c>
    </row>
    <row r="31" spans="1:5" x14ac:dyDescent="0.25">
      <c r="A31" s="265" t="s">
        <v>587</v>
      </c>
      <c r="B31" s="265"/>
      <c r="C31" s="265"/>
      <c r="D31" s="265"/>
    </row>
    <row r="32" spans="1:5" x14ac:dyDescent="0.25">
      <c r="A32" t="s">
        <v>54</v>
      </c>
    </row>
    <row r="33" spans="1:4" ht="15.75" x14ac:dyDescent="0.25">
      <c r="A33" s="243" t="s">
        <v>55</v>
      </c>
      <c r="B33" s="243"/>
      <c r="C33" s="243"/>
      <c r="D33" s="243"/>
    </row>
    <row r="34" spans="1:4" ht="15.75" x14ac:dyDescent="0.25">
      <c r="A34" s="105" t="s">
        <v>513</v>
      </c>
      <c r="B34" s="105"/>
      <c r="C34" s="243"/>
      <c r="D34" s="243"/>
    </row>
    <row r="35" spans="1:4" ht="15.75" x14ac:dyDescent="0.25">
      <c r="A35" s="243" t="s">
        <v>57</v>
      </c>
      <c r="B35" s="243"/>
      <c r="C35" s="243"/>
      <c r="D35" s="243"/>
    </row>
    <row r="36" spans="1:4" ht="15.75" x14ac:dyDescent="0.25">
      <c r="A36" s="243" t="s">
        <v>514</v>
      </c>
      <c r="B36" s="243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activeCell="A10" sqref="A10:E10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9.2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66</v>
      </c>
      <c r="B4" s="249"/>
      <c r="C4" s="249"/>
      <c r="D4" s="249"/>
      <c r="E4" s="250"/>
    </row>
    <row r="5" spans="1:5" x14ac:dyDescent="0.25">
      <c r="A5" s="248" t="s">
        <v>278</v>
      </c>
      <c r="B5" s="249"/>
      <c r="C5" s="249"/>
      <c r="D5" s="249"/>
      <c r="E5" s="250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77" t="s">
        <v>588</v>
      </c>
      <c r="B7" s="291"/>
      <c r="C7" s="291"/>
      <c r="D7" s="291"/>
      <c r="E7" s="284"/>
    </row>
    <row r="8" spans="1:5" x14ac:dyDescent="0.25">
      <c r="A8" s="277" t="s">
        <v>586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130</v>
      </c>
      <c r="E19" s="46">
        <f>C19*D19</f>
        <v>130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140</v>
      </c>
      <c r="E20" s="46">
        <f>C20*D20</f>
        <v>140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270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1712.6</v>
      </c>
    </row>
    <row r="25" spans="1:5" x14ac:dyDescent="0.25">
      <c r="A25" s="263" t="s">
        <v>53</v>
      </c>
      <c r="B25" s="264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270</v>
      </c>
    </row>
    <row r="28" spans="1:5" x14ac:dyDescent="0.25">
      <c r="A28" s="11" t="s">
        <v>65</v>
      </c>
      <c r="B28" s="38">
        <f>SUM(B26:B27)</f>
        <v>1712.6</v>
      </c>
    </row>
    <row r="31" spans="1:5" x14ac:dyDescent="0.25">
      <c r="A31" s="265" t="s">
        <v>587</v>
      </c>
      <c r="B31" s="265"/>
      <c r="C31" s="265"/>
      <c r="D31" s="265"/>
    </row>
    <row r="32" spans="1:5" x14ac:dyDescent="0.25">
      <c r="A32" t="s">
        <v>54</v>
      </c>
    </row>
    <row r="33" spans="1:4" ht="15.75" x14ac:dyDescent="0.25">
      <c r="A33" s="243" t="s">
        <v>55</v>
      </c>
      <c r="B33" s="243"/>
      <c r="C33" s="243"/>
      <c r="D33" s="243"/>
    </row>
    <row r="34" spans="1:4" ht="15.75" x14ac:dyDescent="0.25">
      <c r="A34" s="105" t="s">
        <v>513</v>
      </c>
      <c r="B34" s="105"/>
      <c r="C34" s="243"/>
      <c r="D34" s="243"/>
    </row>
    <row r="35" spans="1:4" ht="15.75" x14ac:dyDescent="0.25">
      <c r="A35" s="243" t="s">
        <v>57</v>
      </c>
      <c r="B35" s="243"/>
      <c r="C35" s="243"/>
      <c r="D35" s="243"/>
    </row>
    <row r="36" spans="1:4" ht="15.75" x14ac:dyDescent="0.25">
      <c r="A36" s="243" t="s">
        <v>514</v>
      </c>
      <c r="B36" s="243"/>
    </row>
  </sheetData>
  <mergeCells count="18"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10:E10"/>
    <mergeCell ref="A25:B2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36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1.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279</v>
      </c>
      <c r="B4" s="249"/>
      <c r="C4" s="249"/>
      <c r="D4" s="249"/>
      <c r="E4" s="250"/>
    </row>
    <row r="5" spans="1:5" x14ac:dyDescent="0.25">
      <c r="A5" s="248" t="s">
        <v>280</v>
      </c>
      <c r="B5" s="249"/>
      <c r="C5" s="249"/>
      <c r="D5" s="249"/>
      <c r="E5" s="250"/>
    </row>
    <row r="6" spans="1:5" x14ac:dyDescent="0.25">
      <c r="A6" s="277" t="s">
        <v>589</v>
      </c>
      <c r="B6" s="291"/>
      <c r="C6" s="291"/>
      <c r="D6" s="291"/>
      <c r="E6" s="284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44" t="s">
        <v>137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1.25</v>
      </c>
      <c r="D11" s="18">
        <v>400</v>
      </c>
      <c r="E11" s="18">
        <f>C11*D11</f>
        <v>500</v>
      </c>
    </row>
    <row r="12" spans="1:5" x14ac:dyDescent="0.25">
      <c r="A12" s="16" t="s">
        <v>234</v>
      </c>
      <c r="B12" s="16" t="s">
        <v>14</v>
      </c>
      <c r="C12" s="16">
        <v>0.45</v>
      </c>
      <c r="D12" s="18">
        <v>2960</v>
      </c>
      <c r="E12" s="18">
        <f>C12*D12</f>
        <v>1332</v>
      </c>
    </row>
    <row r="13" spans="1:5" x14ac:dyDescent="0.25">
      <c r="A13" s="16" t="s">
        <v>227</v>
      </c>
      <c r="B13" s="16" t="s">
        <v>79</v>
      </c>
      <c r="C13" s="30">
        <v>110</v>
      </c>
      <c r="D13" s="18">
        <v>6.1</v>
      </c>
      <c r="E13" s="18">
        <f>C13*D13</f>
        <v>671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2523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130</v>
      </c>
      <c r="E18" s="46">
        <f>C18*D18</f>
        <v>130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140</v>
      </c>
      <c r="E19" s="46">
        <f>C19*D19</f>
        <v>140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270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2793</v>
      </c>
    </row>
    <row r="24" spans="1:5" x14ac:dyDescent="0.25">
      <c r="A24" s="263" t="s">
        <v>53</v>
      </c>
      <c r="B24" s="264"/>
    </row>
    <row r="25" spans="1:5" x14ac:dyDescent="0.25">
      <c r="A25" s="15" t="str">
        <f>A10</f>
        <v>1-Insumos</v>
      </c>
      <c r="B25" s="25">
        <f>E16</f>
        <v>2523</v>
      </c>
    </row>
    <row r="26" spans="1:5" x14ac:dyDescent="0.25">
      <c r="A26" s="22" t="str">
        <f>A17</f>
        <v>2-Serviços</v>
      </c>
      <c r="B26" s="25">
        <f>E20</f>
        <v>270</v>
      </c>
    </row>
    <row r="27" spans="1:5" x14ac:dyDescent="0.25">
      <c r="A27" s="11" t="s">
        <v>65</v>
      </c>
      <c r="B27" s="38">
        <f>SUM(B25:B26)</f>
        <v>2793</v>
      </c>
    </row>
    <row r="30" spans="1:5" x14ac:dyDescent="0.25">
      <c r="A30" s="265" t="s">
        <v>587</v>
      </c>
      <c r="B30" s="265"/>
      <c r="C30" s="265"/>
      <c r="D30" s="265"/>
    </row>
    <row r="31" spans="1:5" x14ac:dyDescent="0.25">
      <c r="A31" t="s">
        <v>54</v>
      </c>
    </row>
    <row r="32" spans="1:5" ht="15.75" x14ac:dyDescent="0.25">
      <c r="A32" s="243" t="s">
        <v>55</v>
      </c>
      <c r="B32" s="243"/>
      <c r="C32" s="243"/>
      <c r="D32" s="243"/>
    </row>
    <row r="33" spans="1:4" ht="15.75" x14ac:dyDescent="0.25">
      <c r="A33" s="105" t="s">
        <v>513</v>
      </c>
      <c r="B33" s="105"/>
      <c r="C33" s="243"/>
      <c r="D33" s="243"/>
    </row>
    <row r="34" spans="1:4" ht="15.75" x14ac:dyDescent="0.25">
      <c r="A34" s="243" t="s">
        <v>57</v>
      </c>
      <c r="B34" s="243"/>
      <c r="C34" s="243"/>
      <c r="D34" s="243"/>
    </row>
    <row r="35" spans="1:4" ht="15.75" x14ac:dyDescent="0.25">
      <c r="A35" s="243" t="s">
        <v>514</v>
      </c>
      <c r="B35" s="243"/>
    </row>
  </sheetData>
  <mergeCells count="18">
    <mergeCell ref="A6:E6"/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5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8.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59</v>
      </c>
      <c r="B4" s="249"/>
      <c r="C4" s="249"/>
      <c r="D4" s="249"/>
      <c r="E4" s="250"/>
    </row>
    <row r="5" spans="1:5" x14ac:dyDescent="0.25">
      <c r="A5" s="248" t="s">
        <v>590</v>
      </c>
      <c r="B5" s="249"/>
      <c r="C5" s="249"/>
      <c r="D5" s="249"/>
      <c r="E5" s="250"/>
    </row>
    <row r="6" spans="1:5" x14ac:dyDescent="0.25">
      <c r="A6" s="68" t="s">
        <v>591</v>
      </c>
      <c r="B6" s="58"/>
      <c r="C6" s="58"/>
      <c r="D6" s="58"/>
      <c r="E6" s="59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44" t="s">
        <v>137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1.1000000000000001</v>
      </c>
      <c r="D11" s="18">
        <v>400</v>
      </c>
      <c r="E11" s="18">
        <f>C11*D11</f>
        <v>440.00000000000006</v>
      </c>
    </row>
    <row r="12" spans="1:5" x14ac:dyDescent="0.25">
      <c r="A12" s="16" t="s">
        <v>234</v>
      </c>
      <c r="B12" s="16" t="s">
        <v>14</v>
      </c>
      <c r="C12" s="16">
        <v>0.25</v>
      </c>
      <c r="D12" s="18">
        <v>2960</v>
      </c>
      <c r="E12" s="18">
        <f>C12*D12</f>
        <v>740</v>
      </c>
    </row>
    <row r="13" spans="1:5" x14ac:dyDescent="0.25">
      <c r="A13" s="16" t="s">
        <v>227</v>
      </c>
      <c r="B13" s="16" t="s">
        <v>79</v>
      </c>
      <c r="C13" s="30">
        <v>90</v>
      </c>
      <c r="D13" s="18">
        <v>6.1</v>
      </c>
      <c r="E13" s="18">
        <f>C13*D13</f>
        <v>549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1749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130</v>
      </c>
      <c r="E18" s="46">
        <f>C18*D18</f>
        <v>130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140</v>
      </c>
      <c r="E19" s="46">
        <f>C19*D19</f>
        <v>140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270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2019</v>
      </c>
    </row>
    <row r="24" spans="1:5" x14ac:dyDescent="0.25">
      <c r="A24" s="263" t="s">
        <v>53</v>
      </c>
      <c r="B24" s="264"/>
    </row>
    <row r="25" spans="1:5" x14ac:dyDescent="0.25">
      <c r="A25" s="15" t="str">
        <f>A10</f>
        <v>1-Insumos</v>
      </c>
      <c r="B25" s="25">
        <f>E16</f>
        <v>1749</v>
      </c>
    </row>
    <row r="26" spans="1:5" x14ac:dyDescent="0.25">
      <c r="A26" s="22" t="str">
        <f>A17</f>
        <v>2-Serviços</v>
      </c>
      <c r="B26" s="25">
        <f>E20</f>
        <v>270</v>
      </c>
    </row>
    <row r="27" spans="1:5" x14ac:dyDescent="0.25">
      <c r="A27" s="11" t="s">
        <v>65</v>
      </c>
      <c r="B27" s="38">
        <f>SUM(B25:B26)</f>
        <v>2019</v>
      </c>
    </row>
    <row r="30" spans="1:5" x14ac:dyDescent="0.25">
      <c r="A30" s="265" t="s">
        <v>587</v>
      </c>
      <c r="B30" s="265"/>
      <c r="C30" s="265"/>
      <c r="D30" s="265"/>
    </row>
    <row r="31" spans="1:5" x14ac:dyDescent="0.25">
      <c r="A31" t="s">
        <v>54</v>
      </c>
    </row>
    <row r="32" spans="1:5" ht="15.75" x14ac:dyDescent="0.25">
      <c r="A32" s="243" t="s">
        <v>55</v>
      </c>
      <c r="B32" s="243"/>
      <c r="C32" s="243"/>
      <c r="D32" s="243"/>
    </row>
    <row r="33" spans="1:4" ht="15.75" x14ac:dyDescent="0.25">
      <c r="A33" s="105" t="s">
        <v>513</v>
      </c>
      <c r="B33" s="105"/>
      <c r="C33" s="243"/>
      <c r="D33" s="243"/>
    </row>
    <row r="34" spans="1:4" ht="15.75" x14ac:dyDescent="0.25">
      <c r="A34" s="243" t="s">
        <v>57</v>
      </c>
      <c r="B34" s="243"/>
      <c r="C34" s="243"/>
      <c r="D34" s="243"/>
    </row>
    <row r="35" spans="1:4" ht="15.75" x14ac:dyDescent="0.25">
      <c r="A35" s="243" t="s">
        <v>514</v>
      </c>
      <c r="B35" s="243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36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3.75" customHeight="1" x14ac:dyDescent="0.25">
      <c r="A2" s="245"/>
      <c r="B2" s="246"/>
      <c r="C2" s="246"/>
      <c r="D2" s="246"/>
      <c r="E2" s="246"/>
    </row>
    <row r="3" spans="1:5" x14ac:dyDescent="0.25">
      <c r="A3" s="288" t="s">
        <v>223</v>
      </c>
      <c r="B3" s="289"/>
      <c r="C3" s="289"/>
      <c r="D3" s="289"/>
      <c r="E3" s="290"/>
    </row>
    <row r="4" spans="1:5" x14ac:dyDescent="0.25">
      <c r="A4" s="248" t="s">
        <v>3</v>
      </c>
      <c r="B4" s="249"/>
      <c r="C4" s="249"/>
      <c r="D4" s="249"/>
      <c r="E4" s="250"/>
    </row>
    <row r="5" spans="1:5" x14ac:dyDescent="0.25">
      <c r="A5" s="248" t="s">
        <v>280</v>
      </c>
      <c r="B5" s="249"/>
      <c r="C5" s="249"/>
      <c r="D5" s="249"/>
      <c r="E5" s="250"/>
    </row>
    <row r="6" spans="1:5" x14ac:dyDescent="0.25">
      <c r="A6" s="68" t="s">
        <v>589</v>
      </c>
      <c r="B6" s="58"/>
      <c r="C6" s="58"/>
      <c r="D6" s="58"/>
      <c r="E6" s="59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44" t="s">
        <v>137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</v>
      </c>
      <c r="D11" s="18">
        <v>400</v>
      </c>
      <c r="E11" s="153">
        <f>C11*D11</f>
        <v>400</v>
      </c>
    </row>
    <row r="12" spans="1:5" x14ac:dyDescent="0.25">
      <c r="A12" s="16" t="s">
        <v>234</v>
      </c>
      <c r="B12" s="16" t="s">
        <v>14</v>
      </c>
      <c r="C12" s="16">
        <v>0.16</v>
      </c>
      <c r="D12" s="18">
        <v>2960</v>
      </c>
      <c r="E12" s="153">
        <f>C12*D12</f>
        <v>473.6</v>
      </c>
    </row>
    <row r="13" spans="1:5" x14ac:dyDescent="0.25">
      <c r="A13" s="16" t="s">
        <v>227</v>
      </c>
      <c r="B13" s="16" t="s">
        <v>79</v>
      </c>
      <c r="C13" s="30">
        <v>80</v>
      </c>
      <c r="D13" s="18">
        <v>6.1</v>
      </c>
      <c r="E13" s="153">
        <f>C13*D13</f>
        <v>488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53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53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1381.6</v>
      </c>
    </row>
    <row r="17" spans="1:5" x14ac:dyDescent="0.25">
      <c r="A17" s="22" t="s">
        <v>80</v>
      </c>
      <c r="B17" s="22"/>
      <c r="C17" s="33"/>
      <c r="D17" s="22"/>
      <c r="E17" s="154"/>
    </row>
    <row r="18" spans="1:5" x14ac:dyDescent="0.25">
      <c r="A18" s="34" t="s">
        <v>231</v>
      </c>
      <c r="B18" s="34" t="s">
        <v>50</v>
      </c>
      <c r="C18" s="35">
        <v>1</v>
      </c>
      <c r="D18" s="46">
        <v>130</v>
      </c>
      <c r="E18" s="155">
        <f>C18*D18</f>
        <v>130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140</v>
      </c>
      <c r="E19" s="155">
        <f>C19*D19</f>
        <v>140</v>
      </c>
    </row>
    <row r="20" spans="1:5" x14ac:dyDescent="0.25">
      <c r="A20" s="3" t="s">
        <v>51</v>
      </c>
      <c r="B20" s="31"/>
      <c r="C20" s="32"/>
      <c r="D20" s="156"/>
      <c r="E20" s="157">
        <f>SUM(E18:E19)</f>
        <v>270</v>
      </c>
    </row>
    <row r="21" spans="1:5" x14ac:dyDescent="0.25">
      <c r="A21" s="37" t="s">
        <v>65</v>
      </c>
      <c r="B21" s="37"/>
      <c r="C21" s="37"/>
      <c r="D21" s="158"/>
      <c r="E21" s="158">
        <f>SUM(E16,E20)</f>
        <v>1651.6</v>
      </c>
    </row>
    <row r="24" spans="1:5" x14ac:dyDescent="0.25">
      <c r="A24" s="263" t="s">
        <v>53</v>
      </c>
      <c r="B24" s="264"/>
    </row>
    <row r="25" spans="1:5" x14ac:dyDescent="0.25">
      <c r="A25" s="15" t="str">
        <f>A10</f>
        <v>1-Insumos</v>
      </c>
      <c r="B25" s="25">
        <f>E16</f>
        <v>1381.6</v>
      </c>
    </row>
    <row r="26" spans="1:5" x14ac:dyDescent="0.25">
      <c r="A26" s="22" t="str">
        <f>A17</f>
        <v>2-Serviços</v>
      </c>
      <c r="B26" s="25">
        <f>E20</f>
        <v>270</v>
      </c>
    </row>
    <row r="27" spans="1:5" x14ac:dyDescent="0.25">
      <c r="A27" s="11" t="s">
        <v>65</v>
      </c>
      <c r="B27" s="38">
        <f>SUM(B25:B26)</f>
        <v>1651.6</v>
      </c>
    </row>
    <row r="30" spans="1:5" x14ac:dyDescent="0.25">
      <c r="A30" s="265" t="s">
        <v>587</v>
      </c>
      <c r="B30" s="265"/>
      <c r="C30" s="265"/>
      <c r="D30" s="265"/>
    </row>
    <row r="31" spans="1:5" x14ac:dyDescent="0.25">
      <c r="A31" t="s">
        <v>54</v>
      </c>
    </row>
    <row r="32" spans="1:5" ht="15.75" x14ac:dyDescent="0.25">
      <c r="A32" s="243" t="s">
        <v>55</v>
      </c>
      <c r="B32" s="243"/>
      <c r="C32" s="243"/>
      <c r="D32" s="243"/>
    </row>
    <row r="33" spans="1:4" ht="15.75" x14ac:dyDescent="0.25">
      <c r="A33" s="105" t="s">
        <v>513</v>
      </c>
      <c r="B33" s="105"/>
      <c r="C33" s="243"/>
      <c r="D33" s="243"/>
    </row>
    <row r="34" spans="1:4" ht="15.75" x14ac:dyDescent="0.25">
      <c r="A34" s="243" t="s">
        <v>57</v>
      </c>
      <c r="B34" s="243"/>
      <c r="C34" s="243"/>
      <c r="D34" s="243"/>
    </row>
    <row r="35" spans="1:4" ht="15.75" x14ac:dyDescent="0.25">
      <c r="A35" s="243" t="s">
        <v>514</v>
      </c>
      <c r="B35" s="243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sqref="A1:E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9.25" customHeight="1" x14ac:dyDescent="0.25">
      <c r="A2" s="245"/>
      <c r="B2" s="246"/>
      <c r="C2" s="246"/>
      <c r="D2" s="246"/>
      <c r="E2" s="246"/>
    </row>
    <row r="3" spans="1:5" x14ac:dyDescent="0.25">
      <c r="A3" s="247" t="s">
        <v>438</v>
      </c>
      <c r="B3" s="247"/>
      <c r="C3" s="248" t="s">
        <v>2</v>
      </c>
      <c r="D3" s="249"/>
      <c r="E3" s="250"/>
    </row>
    <row r="4" spans="1:5" x14ac:dyDescent="0.25">
      <c r="A4" s="251" t="s">
        <v>439</v>
      </c>
      <c r="B4" s="252"/>
      <c r="C4" s="248" t="s">
        <v>440</v>
      </c>
      <c r="D4" s="249"/>
      <c r="E4" s="250"/>
    </row>
    <row r="5" spans="1:5" ht="15.75" x14ac:dyDescent="0.25">
      <c r="A5" s="253" t="s">
        <v>539</v>
      </c>
      <c r="B5" s="253"/>
      <c r="C5" s="254" t="s">
        <v>426</v>
      </c>
      <c r="D5" s="255"/>
      <c r="E5" s="256"/>
    </row>
    <row r="6" spans="1:5" ht="15.75" x14ac:dyDescent="0.25">
      <c r="A6" s="266" t="s">
        <v>543</v>
      </c>
      <c r="B6" s="267"/>
      <c r="C6" s="254" t="s">
        <v>441</v>
      </c>
      <c r="D6" s="255"/>
      <c r="E6" s="256"/>
    </row>
    <row r="7" spans="1:5" x14ac:dyDescent="0.25">
      <c r="A7" s="259" t="s">
        <v>388</v>
      </c>
      <c r="B7" s="260"/>
      <c r="C7" s="260"/>
      <c r="D7" s="260"/>
      <c r="E7" s="261"/>
    </row>
    <row r="8" spans="1:5" x14ac:dyDescent="0.25">
      <c r="A8" s="244" t="s">
        <v>408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1.5</v>
      </c>
      <c r="D11" s="18">
        <v>350.35750000000002</v>
      </c>
      <c r="E11" s="18">
        <f t="shared" ref="E11:E16" si="0">C11*D11</f>
        <v>525.53625</v>
      </c>
    </row>
    <row r="12" spans="1:5" x14ac:dyDescent="0.25">
      <c r="A12" s="16" t="s">
        <v>409</v>
      </c>
      <c r="B12" s="55" t="s">
        <v>14</v>
      </c>
      <c r="C12" s="56">
        <v>0.6</v>
      </c>
      <c r="D12" s="18">
        <v>3025.1680000000001</v>
      </c>
      <c r="E12" s="18">
        <f t="shared" si="0"/>
        <v>1815.1007999999999</v>
      </c>
    </row>
    <row r="13" spans="1:5" x14ac:dyDescent="0.25">
      <c r="A13" s="16" t="s">
        <v>67</v>
      </c>
      <c r="B13" s="55" t="s">
        <v>14</v>
      </c>
      <c r="C13" s="188">
        <v>8</v>
      </c>
      <c r="D13" s="18">
        <v>533.33333333333337</v>
      </c>
      <c r="E13" s="18">
        <f t="shared" si="0"/>
        <v>4266.666666666667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v>2603.8175000000001</v>
      </c>
      <c r="E14" s="18">
        <f t="shared" si="0"/>
        <v>2083.0540000000001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v>2107.0950000000003</v>
      </c>
      <c r="E15" s="18">
        <f t="shared" si="0"/>
        <v>1264.2570000000001</v>
      </c>
    </row>
    <row r="16" spans="1:5" x14ac:dyDescent="0.25">
      <c r="A16" s="16" t="s">
        <v>258</v>
      </c>
      <c r="B16" s="55" t="s">
        <v>14</v>
      </c>
      <c r="C16" s="56">
        <v>0.3</v>
      </c>
      <c r="D16" s="18">
        <v>4077.94</v>
      </c>
      <c r="E16" s="18">
        <f t="shared" si="0"/>
        <v>1223.3820000000001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11177.996716666667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158</v>
      </c>
      <c r="B19" s="115" t="s">
        <v>145</v>
      </c>
      <c r="C19" s="56">
        <v>3</v>
      </c>
      <c r="D19" s="145">
        <v>150</v>
      </c>
      <c r="E19" s="18">
        <f>C19*D19</f>
        <v>450</v>
      </c>
    </row>
    <row r="20" spans="1:5" x14ac:dyDescent="0.25">
      <c r="A20" s="16" t="s">
        <v>410</v>
      </c>
      <c r="B20" s="115" t="s">
        <v>145</v>
      </c>
      <c r="C20" s="56">
        <v>4</v>
      </c>
      <c r="D20" s="145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15" t="s">
        <v>145</v>
      </c>
      <c r="C21" s="56">
        <v>6</v>
      </c>
      <c r="D21" s="145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428</v>
      </c>
      <c r="C24" s="189">
        <v>5</v>
      </c>
      <c r="D24" s="46">
        <v>9.4642857142857135</v>
      </c>
      <c r="E24" s="18">
        <f t="shared" ref="E24:E37" si="2">C24*D24</f>
        <v>47.321428571428569</v>
      </c>
    </row>
    <row r="25" spans="1:5" x14ac:dyDescent="0.25">
      <c r="A25" s="16" t="s">
        <v>33</v>
      </c>
      <c r="B25" s="45" t="s">
        <v>428</v>
      </c>
      <c r="C25" s="189">
        <v>6</v>
      </c>
      <c r="D25" s="46">
        <v>51.134999999999998</v>
      </c>
      <c r="E25" s="18">
        <f t="shared" si="2"/>
        <v>306.81</v>
      </c>
    </row>
    <row r="26" spans="1:5" x14ac:dyDescent="0.25">
      <c r="A26" s="16" t="s">
        <v>34</v>
      </c>
      <c r="B26" s="45" t="s">
        <v>428</v>
      </c>
      <c r="C26" s="189">
        <v>3</v>
      </c>
      <c r="D26" s="46">
        <v>46.977999999999994</v>
      </c>
      <c r="E26" s="18">
        <f t="shared" si="2"/>
        <v>140.93399999999997</v>
      </c>
    </row>
    <row r="27" spans="1:5" x14ac:dyDescent="0.25">
      <c r="A27" s="16" t="s">
        <v>35</v>
      </c>
      <c r="B27" s="45" t="s">
        <v>428</v>
      </c>
      <c r="C27" s="189">
        <v>6</v>
      </c>
      <c r="D27" s="46">
        <v>26.28</v>
      </c>
      <c r="E27" s="18">
        <f t="shared" si="2"/>
        <v>157.68</v>
      </c>
    </row>
    <row r="28" spans="1:5" x14ac:dyDescent="0.25">
      <c r="A28" s="34" t="s">
        <v>16</v>
      </c>
      <c r="B28" s="45" t="s">
        <v>428</v>
      </c>
      <c r="C28" s="189">
        <v>6</v>
      </c>
      <c r="D28" s="46">
        <v>30.357499999999998</v>
      </c>
      <c r="E28" s="18">
        <f t="shared" si="2"/>
        <v>182.14499999999998</v>
      </c>
    </row>
    <row r="29" spans="1:5" x14ac:dyDescent="0.25">
      <c r="A29" s="34" t="s">
        <v>18</v>
      </c>
      <c r="B29" s="45" t="s">
        <v>428</v>
      </c>
      <c r="C29" s="189">
        <v>2</v>
      </c>
      <c r="D29" s="46">
        <v>77.272000000000006</v>
      </c>
      <c r="E29" s="18">
        <f t="shared" si="2"/>
        <v>154.54400000000001</v>
      </c>
    </row>
    <row r="30" spans="1:5" x14ac:dyDescent="0.25">
      <c r="A30" s="34" t="s">
        <v>19</v>
      </c>
      <c r="B30" s="45" t="s">
        <v>428</v>
      </c>
      <c r="C30" s="189">
        <v>4</v>
      </c>
      <c r="D30" s="46">
        <v>59.725000000000001</v>
      </c>
      <c r="E30" s="18">
        <f t="shared" si="2"/>
        <v>238.9</v>
      </c>
    </row>
    <row r="31" spans="1:5" x14ac:dyDescent="0.25">
      <c r="A31" s="34" t="s">
        <v>29</v>
      </c>
      <c r="B31" s="45" t="s">
        <v>428</v>
      </c>
      <c r="C31" s="189">
        <v>1</v>
      </c>
      <c r="D31" s="46">
        <v>155.155</v>
      </c>
      <c r="E31" s="18">
        <f t="shared" si="2"/>
        <v>155.155</v>
      </c>
    </row>
    <row r="32" spans="1:5" x14ac:dyDescent="0.25">
      <c r="A32" s="144" t="s">
        <v>30</v>
      </c>
      <c r="B32" s="45" t="s">
        <v>428</v>
      </c>
      <c r="C32" s="189">
        <v>0.12</v>
      </c>
      <c r="D32" s="46">
        <v>127.53666666666665</v>
      </c>
      <c r="E32" s="18">
        <f t="shared" si="2"/>
        <v>15.304399999999998</v>
      </c>
    </row>
    <row r="33" spans="1:5" x14ac:dyDescent="0.25">
      <c r="A33" s="131" t="s">
        <v>21</v>
      </c>
      <c r="B33" s="45" t="s">
        <v>428</v>
      </c>
      <c r="C33" s="189">
        <v>1.6</v>
      </c>
      <c r="D33" s="46">
        <v>106.57666666666667</v>
      </c>
      <c r="E33" s="18">
        <f t="shared" si="2"/>
        <v>170.52266666666668</v>
      </c>
    </row>
    <row r="34" spans="1:5" x14ac:dyDescent="0.25">
      <c r="A34" s="131" t="s">
        <v>22</v>
      </c>
      <c r="B34" s="45" t="s">
        <v>428</v>
      </c>
      <c r="C34" s="189">
        <v>1.6</v>
      </c>
      <c r="D34" s="46">
        <v>63.465714285714284</v>
      </c>
      <c r="E34" s="18">
        <f t="shared" si="2"/>
        <v>101.54514285714286</v>
      </c>
    </row>
    <row r="35" spans="1:5" x14ac:dyDescent="0.25">
      <c r="A35" s="131" t="s">
        <v>23</v>
      </c>
      <c r="B35" s="45" t="s">
        <v>428</v>
      </c>
      <c r="C35" s="189">
        <v>1</v>
      </c>
      <c r="D35" s="46">
        <v>106.47</v>
      </c>
      <c r="E35" s="18">
        <f t="shared" si="2"/>
        <v>106.47</v>
      </c>
    </row>
    <row r="36" spans="1:5" x14ac:dyDescent="0.25">
      <c r="A36" s="131" t="s">
        <v>415</v>
      </c>
      <c r="B36" s="45" t="s">
        <v>411</v>
      </c>
      <c r="C36" s="189">
        <v>2.4</v>
      </c>
      <c r="D36" s="46">
        <v>48.116</v>
      </c>
      <c r="E36" s="18">
        <f t="shared" si="2"/>
        <v>115.47839999999999</v>
      </c>
    </row>
    <row r="37" spans="1:5" x14ac:dyDescent="0.25">
      <c r="A37" s="131" t="s">
        <v>416</v>
      </c>
      <c r="B37" s="45" t="s">
        <v>411</v>
      </c>
      <c r="C37" s="189">
        <v>2</v>
      </c>
      <c r="D37" s="46">
        <v>62.160000000000004</v>
      </c>
      <c r="E37" s="18">
        <f t="shared" si="2"/>
        <v>124.32000000000001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2017.130038095238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418</v>
      </c>
      <c r="B40" s="45" t="s">
        <v>145</v>
      </c>
      <c r="C40" s="57">
        <v>6</v>
      </c>
      <c r="D40" s="145">
        <v>150</v>
      </c>
      <c r="E40" s="18">
        <f t="shared" ref="E40:E44" si="3">C40*D40</f>
        <v>900</v>
      </c>
    </row>
    <row r="41" spans="1:5" x14ac:dyDescent="0.25">
      <c r="A41" s="142" t="s">
        <v>417</v>
      </c>
      <c r="B41" s="45" t="s">
        <v>145</v>
      </c>
      <c r="C41" s="57">
        <v>12</v>
      </c>
      <c r="D41" s="145">
        <v>150</v>
      </c>
      <c r="E41" s="18">
        <f t="shared" si="3"/>
        <v>1800</v>
      </c>
    </row>
    <row r="42" spans="1:5" x14ac:dyDescent="0.25">
      <c r="A42" s="34" t="s">
        <v>431</v>
      </c>
      <c r="B42" s="45" t="s">
        <v>63</v>
      </c>
      <c r="C42" s="57">
        <v>8</v>
      </c>
      <c r="D42" s="145">
        <v>150</v>
      </c>
      <c r="E42" s="18">
        <f t="shared" si="3"/>
        <v>1200</v>
      </c>
    </row>
    <row r="43" spans="1:5" x14ac:dyDescent="0.25">
      <c r="A43" s="34" t="s">
        <v>419</v>
      </c>
      <c r="B43" s="45" t="s">
        <v>63</v>
      </c>
      <c r="C43" s="57">
        <v>4</v>
      </c>
      <c r="D43" s="145">
        <v>150</v>
      </c>
      <c r="E43" s="18">
        <f t="shared" si="3"/>
        <v>600</v>
      </c>
    </row>
    <row r="44" spans="1:5" x14ac:dyDescent="0.25">
      <c r="A44" s="34" t="s">
        <v>167</v>
      </c>
      <c r="B44" s="45" t="s">
        <v>145</v>
      </c>
      <c r="C44" s="57">
        <v>6</v>
      </c>
      <c r="D44" s="145">
        <v>150</v>
      </c>
      <c r="E44" s="18">
        <f t="shared" si="3"/>
        <v>900</v>
      </c>
    </row>
    <row r="45" spans="1:5" x14ac:dyDescent="0.25">
      <c r="A45" s="50" t="s">
        <v>102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103</v>
      </c>
      <c r="B46" s="15"/>
      <c r="C46" s="15"/>
      <c r="D46" s="15"/>
      <c r="E46" s="25"/>
    </row>
    <row r="47" spans="1:5" x14ac:dyDescent="0.25">
      <c r="A47" s="16" t="s">
        <v>129</v>
      </c>
      <c r="B47" s="16" t="s">
        <v>442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108</v>
      </c>
      <c r="B48" s="16" t="s">
        <v>48</v>
      </c>
      <c r="C48" s="45">
        <v>1</v>
      </c>
      <c r="D48" s="18">
        <v>2200</v>
      </c>
      <c r="E48" s="18">
        <f t="shared" si="4"/>
        <v>2200</v>
      </c>
    </row>
    <row r="49" spans="1:5" x14ac:dyDescent="0.25">
      <c r="A49" s="16" t="s">
        <v>131</v>
      </c>
      <c r="B49" s="16" t="s">
        <v>48</v>
      </c>
      <c r="C49" s="45">
        <v>3</v>
      </c>
      <c r="D49" s="18">
        <v>180</v>
      </c>
      <c r="E49" s="18">
        <f t="shared" si="4"/>
        <v>540</v>
      </c>
    </row>
    <row r="50" spans="1:5" x14ac:dyDescent="0.25">
      <c r="A50" s="16" t="s">
        <v>132</v>
      </c>
      <c r="B50" s="16" t="s">
        <v>145</v>
      </c>
      <c r="C50" s="45">
        <v>3</v>
      </c>
      <c r="D50" s="18">
        <v>160</v>
      </c>
      <c r="E50" s="18">
        <f t="shared" si="4"/>
        <v>480</v>
      </c>
    </row>
    <row r="51" spans="1:5" x14ac:dyDescent="0.25">
      <c r="A51" s="3" t="s">
        <v>110</v>
      </c>
      <c r="B51" s="3"/>
      <c r="C51" s="3"/>
      <c r="D51" s="3"/>
      <c r="E51" s="38">
        <f>SUM(E47:E50)</f>
        <v>8820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29365.126754761906</v>
      </c>
    </row>
    <row r="55" spans="1:5" x14ac:dyDescent="0.25">
      <c r="A55" s="263" t="s">
        <v>53</v>
      </c>
      <c r="B55" s="264"/>
    </row>
    <row r="56" spans="1:5" x14ac:dyDescent="0.25">
      <c r="A56" s="15" t="s">
        <v>138</v>
      </c>
      <c r="B56" s="67">
        <f>E17</f>
        <v>11177.996716666667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2017.130038095238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103</v>
      </c>
      <c r="B60" s="25">
        <f>E51</f>
        <v>8820</v>
      </c>
    </row>
    <row r="61" spans="1:5" x14ac:dyDescent="0.25">
      <c r="A61" s="11" t="s">
        <v>52</v>
      </c>
      <c r="B61" s="38">
        <f>SUM(B56:B60)</f>
        <v>29365.126754761906</v>
      </c>
    </row>
    <row r="64" spans="1:5" x14ac:dyDescent="0.25">
      <c r="A64" s="265" t="s">
        <v>541</v>
      </c>
      <c r="B64" s="265"/>
      <c r="C64" s="265"/>
      <c r="D64" s="265"/>
    </row>
    <row r="65" spans="1:4" x14ac:dyDescent="0.25">
      <c r="A65" t="s">
        <v>54</v>
      </c>
    </row>
    <row r="66" spans="1:4" ht="15.75" x14ac:dyDescent="0.25">
      <c r="A66" s="243" t="s">
        <v>55</v>
      </c>
      <c r="B66" s="243"/>
      <c r="C66" s="243"/>
      <c r="D66" s="243"/>
    </row>
    <row r="67" spans="1:4" ht="15.75" x14ac:dyDescent="0.25">
      <c r="A67" s="105" t="s">
        <v>513</v>
      </c>
      <c r="B67" s="105"/>
      <c r="C67" s="243"/>
      <c r="D67" s="243"/>
    </row>
    <row r="68" spans="1:4" ht="15.75" x14ac:dyDescent="0.25">
      <c r="A68" s="243" t="s">
        <v>57</v>
      </c>
      <c r="B68" s="243"/>
      <c r="C68" s="243"/>
      <c r="D68" s="243"/>
    </row>
    <row r="69" spans="1:4" ht="15.75" x14ac:dyDescent="0.25">
      <c r="A69" s="243" t="s">
        <v>514</v>
      </c>
      <c r="B69" s="243"/>
    </row>
  </sheetData>
  <mergeCells count="22"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workbookViewId="0">
      <selection activeCell="F9" sqref="F9"/>
    </sheetView>
  </sheetViews>
  <sheetFormatPr defaultRowHeight="15" x14ac:dyDescent="0.25"/>
  <cols>
    <col min="1" max="1" width="34.140625" customWidth="1"/>
    <col min="2" max="2" width="13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5.5" customHeight="1" x14ac:dyDescent="0.25">
      <c r="A2" s="245"/>
      <c r="B2" s="246"/>
      <c r="C2" s="246"/>
      <c r="D2" s="246"/>
      <c r="E2" s="246"/>
    </row>
    <row r="3" spans="1:5" x14ac:dyDescent="0.25">
      <c r="A3" s="288" t="s">
        <v>238</v>
      </c>
      <c r="B3" s="289"/>
      <c r="C3" s="289"/>
      <c r="D3" s="289"/>
      <c r="E3" s="290"/>
    </row>
    <row r="4" spans="1:5" x14ac:dyDescent="0.25">
      <c r="A4" s="248" t="s">
        <v>464</v>
      </c>
      <c r="B4" s="249"/>
      <c r="C4" s="249"/>
      <c r="D4" s="249"/>
      <c r="E4" s="250"/>
    </row>
    <row r="5" spans="1:5" x14ac:dyDescent="0.25">
      <c r="A5" s="248" t="s">
        <v>237</v>
      </c>
      <c r="B5" s="249"/>
      <c r="C5" s="249"/>
      <c r="D5" s="249"/>
      <c r="E5" s="250"/>
    </row>
    <row r="6" spans="1:5" x14ac:dyDescent="0.25">
      <c r="A6" s="68" t="s">
        <v>592</v>
      </c>
      <c r="B6" s="58"/>
      <c r="C6" s="58"/>
      <c r="D6" s="58"/>
      <c r="E6" s="59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77" t="s">
        <v>510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1.2</v>
      </c>
      <c r="D12" s="134">
        <v>2961</v>
      </c>
      <c r="E12" s="134">
        <f>C12*D12</f>
        <v>3553.2</v>
      </c>
    </row>
    <row r="13" spans="1:5" x14ac:dyDescent="0.25">
      <c r="A13" s="16" t="s">
        <v>239</v>
      </c>
      <c r="B13" s="16" t="s">
        <v>14</v>
      </c>
      <c r="C13" s="16">
        <v>1</v>
      </c>
      <c r="D13" s="134">
        <v>399</v>
      </c>
      <c r="E13" s="134">
        <f t="shared" ref="E13:E19" si="0">C13*D13</f>
        <v>399</v>
      </c>
    </row>
    <row r="14" spans="1:5" x14ac:dyDescent="0.25">
      <c r="A14" s="16" t="s">
        <v>466</v>
      </c>
      <c r="B14" s="16" t="s">
        <v>79</v>
      </c>
      <c r="C14" s="16">
        <v>20</v>
      </c>
      <c r="D14" s="134">
        <v>5.4</v>
      </c>
      <c r="E14" s="134">
        <f t="shared" si="0"/>
        <v>108</v>
      </c>
    </row>
    <row r="15" spans="1:5" x14ac:dyDescent="0.25">
      <c r="A15" s="16" t="s">
        <v>467</v>
      </c>
      <c r="B15" s="16" t="s">
        <v>229</v>
      </c>
      <c r="C15" s="16">
        <v>2</v>
      </c>
      <c r="D15" s="134">
        <v>4.2</v>
      </c>
      <c r="E15" s="134">
        <f t="shared" si="0"/>
        <v>8.4</v>
      </c>
    </row>
    <row r="16" spans="1:5" x14ac:dyDescent="0.25">
      <c r="A16" s="16" t="s">
        <v>468</v>
      </c>
      <c r="B16" s="16" t="s">
        <v>229</v>
      </c>
      <c r="C16" s="16">
        <v>2</v>
      </c>
      <c r="D16" s="134">
        <v>4.2</v>
      </c>
      <c r="E16" s="134">
        <f t="shared" si="0"/>
        <v>8.4</v>
      </c>
    </row>
    <row r="17" spans="1:5" x14ac:dyDescent="0.25">
      <c r="A17" s="16" t="s">
        <v>469</v>
      </c>
      <c r="B17" s="16" t="s">
        <v>229</v>
      </c>
      <c r="C17" s="16">
        <v>1</v>
      </c>
      <c r="D17" s="134">
        <v>4.2</v>
      </c>
      <c r="E17" s="134">
        <f t="shared" si="0"/>
        <v>4.2</v>
      </c>
    </row>
    <row r="18" spans="1:5" x14ac:dyDescent="0.25">
      <c r="A18" s="16" t="s">
        <v>470</v>
      </c>
      <c r="B18" s="16" t="s">
        <v>79</v>
      </c>
      <c r="C18" s="16">
        <v>80</v>
      </c>
      <c r="D18" s="134">
        <v>3.4</v>
      </c>
      <c r="E18" s="134">
        <f t="shared" si="0"/>
        <v>272</v>
      </c>
    </row>
    <row r="19" spans="1:5" x14ac:dyDescent="0.25">
      <c r="A19" s="16" t="s">
        <v>471</v>
      </c>
      <c r="B19" s="16" t="s">
        <v>79</v>
      </c>
      <c r="C19" s="16">
        <v>680</v>
      </c>
      <c r="D19" s="134">
        <v>5.4</v>
      </c>
      <c r="E19" s="134">
        <f t="shared" si="0"/>
        <v>3672.0000000000005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8025.2000000000007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472</v>
      </c>
      <c r="C22" s="35">
        <v>220</v>
      </c>
      <c r="D22" s="159">
        <v>11</v>
      </c>
      <c r="E22" s="159">
        <f>C22*D22</f>
        <v>2420</v>
      </c>
    </row>
    <row r="23" spans="1:5" x14ac:dyDescent="0.25">
      <c r="A23" s="3" t="s">
        <v>45</v>
      </c>
      <c r="B23" s="31"/>
      <c r="C23" s="32"/>
      <c r="D23" s="32"/>
      <c r="E23" s="157">
        <f>SUM(E22:E22)</f>
        <v>2420</v>
      </c>
    </row>
    <row r="24" spans="1:5" x14ac:dyDescent="0.25">
      <c r="A24" s="22" t="s">
        <v>240</v>
      </c>
      <c r="B24" s="22"/>
      <c r="C24" s="33"/>
      <c r="D24" s="22"/>
      <c r="E24" s="154"/>
    </row>
    <row r="25" spans="1:5" x14ac:dyDescent="0.25">
      <c r="A25" s="113" t="s">
        <v>465</v>
      </c>
      <c r="B25" s="45" t="s">
        <v>50</v>
      </c>
      <c r="C25" s="160">
        <v>20</v>
      </c>
      <c r="D25" s="161">
        <v>7.0000000000000007E-2</v>
      </c>
      <c r="E25" s="162">
        <f>C25*D25*365</f>
        <v>511.00000000000006</v>
      </c>
    </row>
    <row r="26" spans="1:5" x14ac:dyDescent="0.25">
      <c r="A26" s="3" t="s">
        <v>51</v>
      </c>
      <c r="B26" s="31"/>
      <c r="C26" s="32"/>
      <c r="D26" s="32"/>
      <c r="E26" s="157">
        <f>SUM(E25:E25)</f>
        <v>511.00000000000006</v>
      </c>
    </row>
    <row r="27" spans="1:5" x14ac:dyDescent="0.25">
      <c r="A27" s="37" t="s">
        <v>65</v>
      </c>
      <c r="B27" s="37"/>
      <c r="C27" s="37"/>
      <c r="D27" s="37"/>
      <c r="E27" s="158">
        <f>SUM(E26,E20,E23)</f>
        <v>10956.2</v>
      </c>
    </row>
    <row r="30" spans="1:5" x14ac:dyDescent="0.25">
      <c r="A30" s="263" t="s">
        <v>53</v>
      </c>
      <c r="B30" s="264"/>
    </row>
    <row r="31" spans="1:5" x14ac:dyDescent="0.25">
      <c r="A31" s="15" t="str">
        <f>A11</f>
        <v>1-Insumos</v>
      </c>
      <c r="B31" s="25">
        <f>E20</f>
        <v>8025.2000000000007</v>
      </c>
    </row>
    <row r="32" spans="1:5" x14ac:dyDescent="0.25">
      <c r="A32" s="22" t="str">
        <f>A21</f>
        <v>2-Serviços</v>
      </c>
      <c r="B32" s="25">
        <f>E23</f>
        <v>2420</v>
      </c>
    </row>
    <row r="33" spans="1:4" x14ac:dyDescent="0.25">
      <c r="A33" s="22" t="str">
        <f>A24</f>
        <v>3-Outros Serviços</v>
      </c>
      <c r="B33" s="25">
        <f>E26</f>
        <v>511.00000000000006</v>
      </c>
    </row>
    <row r="34" spans="1:4" x14ac:dyDescent="0.25">
      <c r="A34" s="11" t="s">
        <v>65</v>
      </c>
      <c r="B34" s="38">
        <f>SUM(B31:B33)</f>
        <v>10956.2</v>
      </c>
    </row>
    <row r="37" spans="1:4" x14ac:dyDescent="0.25">
      <c r="A37" s="265" t="s">
        <v>587</v>
      </c>
      <c r="B37" s="265"/>
      <c r="C37" s="265"/>
      <c r="D37" s="265"/>
    </row>
    <row r="38" spans="1:4" x14ac:dyDescent="0.25">
      <c r="A38" t="s">
        <v>54</v>
      </c>
    </row>
    <row r="39" spans="1:4" ht="15.75" x14ac:dyDescent="0.25">
      <c r="A39" s="243" t="s">
        <v>55</v>
      </c>
      <c r="B39" s="243"/>
      <c r="C39" s="243"/>
      <c r="D39" s="243"/>
    </row>
    <row r="40" spans="1:4" ht="15.75" x14ac:dyDescent="0.25">
      <c r="A40" s="105" t="s">
        <v>513</v>
      </c>
      <c r="B40" s="105"/>
      <c r="C40" s="243"/>
      <c r="D40" s="243"/>
    </row>
    <row r="41" spans="1:4" ht="15.75" x14ac:dyDescent="0.25">
      <c r="A41" s="243" t="s">
        <v>57</v>
      </c>
      <c r="B41" s="243"/>
      <c r="C41" s="243"/>
      <c r="D41" s="243"/>
    </row>
    <row r="42" spans="1:4" ht="15.75" x14ac:dyDescent="0.25">
      <c r="A42" s="243" t="s">
        <v>514</v>
      </c>
      <c r="B42" s="243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topLeftCell="A15" workbookViewId="0">
      <selection sqref="A1:E42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4.75" customHeight="1" x14ac:dyDescent="0.25">
      <c r="A2" s="245"/>
      <c r="B2" s="246"/>
      <c r="C2" s="246"/>
      <c r="D2" s="246"/>
      <c r="E2" s="246"/>
    </row>
    <row r="3" spans="1:5" x14ac:dyDescent="0.25">
      <c r="A3" s="288" t="s">
        <v>238</v>
      </c>
      <c r="B3" s="289"/>
      <c r="C3" s="289"/>
      <c r="D3" s="289"/>
      <c r="E3" s="290"/>
    </row>
    <row r="4" spans="1:5" x14ac:dyDescent="0.25">
      <c r="A4" s="248" t="s">
        <v>236</v>
      </c>
      <c r="B4" s="249"/>
      <c r="C4" s="249"/>
      <c r="D4" s="249"/>
      <c r="E4" s="250"/>
    </row>
    <row r="5" spans="1:5" x14ac:dyDescent="0.25">
      <c r="A5" s="248" t="s">
        <v>237</v>
      </c>
      <c r="B5" s="249"/>
      <c r="C5" s="249"/>
      <c r="D5" s="249"/>
      <c r="E5" s="250"/>
    </row>
    <row r="6" spans="1:5" x14ac:dyDescent="0.25">
      <c r="A6" s="68" t="s">
        <v>592</v>
      </c>
      <c r="B6" s="58"/>
      <c r="C6" s="58"/>
      <c r="D6" s="58"/>
      <c r="E6" s="59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77" t="s">
        <v>511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1.82</v>
      </c>
      <c r="D12" s="134">
        <v>2961</v>
      </c>
      <c r="E12" s="134">
        <f>C12*D12</f>
        <v>5389.02</v>
      </c>
    </row>
    <row r="13" spans="1:5" x14ac:dyDescent="0.25">
      <c r="A13" s="16" t="s">
        <v>239</v>
      </c>
      <c r="B13" s="16" t="s">
        <v>14</v>
      </c>
      <c r="C13" s="16">
        <v>1</v>
      </c>
      <c r="D13" s="134">
        <v>399</v>
      </c>
      <c r="E13" s="134">
        <f t="shared" ref="E13:E19" si="0">C13*D13</f>
        <v>399</v>
      </c>
    </row>
    <row r="14" spans="1:5" x14ac:dyDescent="0.25">
      <c r="A14" s="16" t="s">
        <v>466</v>
      </c>
      <c r="B14" s="16" t="s">
        <v>79</v>
      </c>
      <c r="C14" s="16">
        <v>20</v>
      </c>
      <c r="D14" s="134">
        <v>5.4</v>
      </c>
      <c r="E14" s="134">
        <f t="shared" si="0"/>
        <v>108</v>
      </c>
    </row>
    <row r="15" spans="1:5" x14ac:dyDescent="0.25">
      <c r="A15" s="16" t="s">
        <v>467</v>
      </c>
      <c r="B15" s="16" t="s">
        <v>229</v>
      </c>
      <c r="C15" s="16">
        <v>2</v>
      </c>
      <c r="D15" s="134">
        <v>4.2</v>
      </c>
      <c r="E15" s="134">
        <f t="shared" si="0"/>
        <v>8.4</v>
      </c>
    </row>
    <row r="16" spans="1:5" x14ac:dyDescent="0.25">
      <c r="A16" s="16" t="s">
        <v>468</v>
      </c>
      <c r="B16" s="16" t="s">
        <v>229</v>
      </c>
      <c r="C16" s="16">
        <v>2</v>
      </c>
      <c r="D16" s="134">
        <v>4.2</v>
      </c>
      <c r="E16" s="134">
        <f t="shared" si="0"/>
        <v>8.4</v>
      </c>
    </row>
    <row r="17" spans="1:5" x14ac:dyDescent="0.25">
      <c r="A17" s="16" t="s">
        <v>469</v>
      </c>
      <c r="B17" s="16" t="s">
        <v>229</v>
      </c>
      <c r="C17" s="16">
        <v>1</v>
      </c>
      <c r="D17" s="134">
        <v>4.2</v>
      </c>
      <c r="E17" s="134">
        <f t="shared" si="0"/>
        <v>4.2</v>
      </c>
    </row>
    <row r="18" spans="1:5" x14ac:dyDescent="0.25">
      <c r="A18" s="16" t="s">
        <v>470</v>
      </c>
      <c r="B18" s="16" t="s">
        <v>79</v>
      </c>
      <c r="C18" s="16">
        <v>80</v>
      </c>
      <c r="D18" s="134">
        <v>3.4</v>
      </c>
      <c r="E18" s="134">
        <f t="shared" si="0"/>
        <v>272</v>
      </c>
    </row>
    <row r="19" spans="1:5" x14ac:dyDescent="0.25">
      <c r="A19" s="16" t="s">
        <v>471</v>
      </c>
      <c r="B19" s="16" t="s">
        <v>79</v>
      </c>
      <c r="C19" s="16">
        <v>760</v>
      </c>
      <c r="D19" s="134">
        <v>5.4</v>
      </c>
      <c r="E19" s="134">
        <f t="shared" si="0"/>
        <v>4104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10293.02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472</v>
      </c>
      <c r="C22" s="35">
        <v>220</v>
      </c>
      <c r="D22" s="159">
        <v>11</v>
      </c>
      <c r="E22" s="159">
        <f>C22*D22</f>
        <v>2420</v>
      </c>
    </row>
    <row r="23" spans="1:5" x14ac:dyDescent="0.25">
      <c r="A23" s="3" t="s">
        <v>45</v>
      </c>
      <c r="B23" s="31"/>
      <c r="C23" s="32"/>
      <c r="D23" s="32"/>
      <c r="E23" s="157">
        <f>SUM(E22:E22)</f>
        <v>2420</v>
      </c>
    </row>
    <row r="24" spans="1:5" x14ac:dyDescent="0.25">
      <c r="A24" s="22" t="s">
        <v>240</v>
      </c>
      <c r="B24" s="22"/>
      <c r="C24" s="33"/>
      <c r="D24" s="22"/>
      <c r="E24" s="154"/>
    </row>
    <row r="25" spans="1:5" x14ac:dyDescent="0.25">
      <c r="A25" s="113" t="s">
        <v>465</v>
      </c>
      <c r="B25" s="45" t="s">
        <v>50</v>
      </c>
      <c r="C25" s="160">
        <v>25</v>
      </c>
      <c r="D25" s="161">
        <v>7.0000000000000007E-2</v>
      </c>
      <c r="E25" s="162">
        <f>C25*D25*365</f>
        <v>638.75000000000011</v>
      </c>
    </row>
    <row r="26" spans="1:5" x14ac:dyDescent="0.25">
      <c r="A26" s="3" t="s">
        <v>51</v>
      </c>
      <c r="B26" s="31"/>
      <c r="C26" s="32"/>
      <c r="D26" s="32"/>
      <c r="E26" s="157">
        <f>SUM(E25:E25)</f>
        <v>638.75000000000011</v>
      </c>
    </row>
    <row r="27" spans="1:5" x14ac:dyDescent="0.25">
      <c r="A27" s="37" t="s">
        <v>65</v>
      </c>
      <c r="B27" s="37"/>
      <c r="C27" s="37"/>
      <c r="D27" s="37"/>
      <c r="E27" s="158">
        <f>SUM(E26,E20,E23)</f>
        <v>13351.77</v>
      </c>
    </row>
    <row r="30" spans="1:5" x14ac:dyDescent="0.25">
      <c r="A30" s="263" t="s">
        <v>53</v>
      </c>
      <c r="B30" s="264"/>
    </row>
    <row r="31" spans="1:5" x14ac:dyDescent="0.25">
      <c r="A31" s="15" t="str">
        <f>A11</f>
        <v>1-Insumos</v>
      </c>
      <c r="B31" s="25">
        <f>E20</f>
        <v>10293.02</v>
      </c>
    </row>
    <row r="32" spans="1:5" x14ac:dyDescent="0.25">
      <c r="A32" s="22" t="str">
        <f>A21</f>
        <v>2-Serviços</v>
      </c>
      <c r="B32" s="25">
        <f>E23</f>
        <v>2420</v>
      </c>
    </row>
    <row r="33" spans="1:4" x14ac:dyDescent="0.25">
      <c r="A33" s="22" t="str">
        <f>A24</f>
        <v>3-Outros Serviços</v>
      </c>
      <c r="B33" s="25">
        <f>E26</f>
        <v>638.75000000000011</v>
      </c>
    </row>
    <row r="34" spans="1:4" x14ac:dyDescent="0.25">
      <c r="A34" s="11" t="s">
        <v>65</v>
      </c>
      <c r="B34" s="38">
        <f>SUM(B31:B33)</f>
        <v>13351.77</v>
      </c>
    </row>
    <row r="37" spans="1:4" x14ac:dyDescent="0.25">
      <c r="A37" s="265" t="s">
        <v>587</v>
      </c>
      <c r="B37" s="265"/>
      <c r="C37" s="265"/>
      <c r="D37" s="265"/>
    </row>
    <row r="38" spans="1:4" x14ac:dyDescent="0.25">
      <c r="A38" t="s">
        <v>54</v>
      </c>
    </row>
    <row r="39" spans="1:4" ht="15.75" x14ac:dyDescent="0.25">
      <c r="A39" s="243" t="s">
        <v>55</v>
      </c>
      <c r="B39" s="243"/>
      <c r="C39" s="243"/>
      <c r="D39" s="243"/>
    </row>
    <row r="40" spans="1:4" ht="15.75" x14ac:dyDescent="0.25">
      <c r="A40" s="105" t="s">
        <v>513</v>
      </c>
      <c r="B40" s="105"/>
      <c r="C40" s="243"/>
      <c r="D40" s="243"/>
    </row>
    <row r="41" spans="1:4" ht="15.75" x14ac:dyDescent="0.25">
      <c r="A41" s="243" t="s">
        <v>57</v>
      </c>
      <c r="B41" s="243"/>
      <c r="C41" s="243"/>
      <c r="D41" s="243"/>
    </row>
    <row r="42" spans="1:4" ht="15.75" x14ac:dyDescent="0.25">
      <c r="A42" s="243" t="s">
        <v>514</v>
      </c>
      <c r="B42" s="243"/>
    </row>
  </sheetData>
  <mergeCells count="18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30:B30"/>
    <mergeCell ref="A37:B37"/>
    <mergeCell ref="C37:D37"/>
    <mergeCell ref="A39:B39"/>
    <mergeCell ref="C39:D39"/>
    <mergeCell ref="C40:D40"/>
    <mergeCell ref="A42:B42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workbookViewId="0">
      <selection activeCell="I9" sqref="I9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27.75" customHeight="1" x14ac:dyDescent="0.25">
      <c r="A2" s="245"/>
      <c r="B2" s="246"/>
      <c r="C2" s="246"/>
      <c r="D2" s="246"/>
      <c r="E2" s="246"/>
    </row>
    <row r="3" spans="1:5" x14ac:dyDescent="0.25">
      <c r="A3" s="288" t="s">
        <v>238</v>
      </c>
      <c r="B3" s="289"/>
      <c r="C3" s="289"/>
      <c r="D3" s="289"/>
      <c r="E3" s="290"/>
    </row>
    <row r="4" spans="1:5" x14ac:dyDescent="0.25">
      <c r="A4" s="248" t="s">
        <v>233</v>
      </c>
      <c r="B4" s="249"/>
      <c r="C4" s="249"/>
      <c r="D4" s="249"/>
      <c r="E4" s="250"/>
    </row>
    <row r="5" spans="1:5" x14ac:dyDescent="0.25">
      <c r="A5" s="248" t="s">
        <v>237</v>
      </c>
      <c r="B5" s="249"/>
      <c r="C5" s="249"/>
      <c r="D5" s="249"/>
      <c r="E5" s="250"/>
    </row>
    <row r="6" spans="1:5" x14ac:dyDescent="0.25">
      <c r="A6" s="68" t="s">
        <v>592</v>
      </c>
      <c r="B6" s="58"/>
      <c r="C6" s="58"/>
      <c r="D6" s="58"/>
      <c r="E6" s="59"/>
    </row>
    <row r="7" spans="1:5" x14ac:dyDescent="0.25">
      <c r="A7" s="277" t="s">
        <v>586</v>
      </c>
      <c r="B7" s="249"/>
      <c r="C7" s="249"/>
      <c r="D7" s="249"/>
      <c r="E7" s="250"/>
    </row>
    <row r="8" spans="1:5" x14ac:dyDescent="0.25">
      <c r="A8" s="277" t="s">
        <v>512</v>
      </c>
      <c r="B8" s="249"/>
      <c r="C8" s="249"/>
      <c r="D8" s="249"/>
      <c r="E8" s="250"/>
    </row>
    <row r="9" spans="1:5" x14ac:dyDescent="0.25">
      <c r="A9" s="244" t="s">
        <v>137</v>
      </c>
      <c r="B9" s="244"/>
      <c r="C9" s="244"/>
      <c r="D9" s="244"/>
      <c r="E9" s="244"/>
    </row>
    <row r="10" spans="1:5" x14ac:dyDescent="0.25">
      <c r="A10" s="262" t="s">
        <v>7</v>
      </c>
      <c r="B10" s="262"/>
      <c r="C10" s="262"/>
      <c r="D10" s="262"/>
      <c r="E10" s="262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2.04</v>
      </c>
      <c r="D12" s="134">
        <v>2961</v>
      </c>
      <c r="E12" s="134">
        <f>C12*D12</f>
        <v>6040.4400000000005</v>
      </c>
    </row>
    <row r="13" spans="1:5" x14ac:dyDescent="0.25">
      <c r="A13" s="16" t="s">
        <v>239</v>
      </c>
      <c r="B13" s="16" t="s">
        <v>14</v>
      </c>
      <c r="C13" s="16">
        <v>1</v>
      </c>
      <c r="D13" s="134">
        <v>399</v>
      </c>
      <c r="E13" s="134">
        <f t="shared" ref="E13:E19" si="0">C13*D13</f>
        <v>399</v>
      </c>
    </row>
    <row r="14" spans="1:5" x14ac:dyDescent="0.25">
      <c r="A14" s="16" t="s">
        <v>466</v>
      </c>
      <c r="B14" s="16" t="s">
        <v>79</v>
      </c>
      <c r="C14" s="16">
        <v>20.399999999999999</v>
      </c>
      <c r="D14" s="134">
        <v>5.4</v>
      </c>
      <c r="E14" s="134">
        <f t="shared" si="0"/>
        <v>110.16</v>
      </c>
    </row>
    <row r="15" spans="1:5" s="27" customFormat="1" x14ac:dyDescent="0.25">
      <c r="A15" s="16" t="s">
        <v>467</v>
      </c>
      <c r="B15" s="16" t="s">
        <v>229</v>
      </c>
      <c r="C15" s="16">
        <v>2</v>
      </c>
      <c r="D15" s="134">
        <v>4.2</v>
      </c>
      <c r="E15" s="134">
        <f t="shared" si="0"/>
        <v>8.4</v>
      </c>
    </row>
    <row r="16" spans="1:5" x14ac:dyDescent="0.25">
      <c r="A16" s="16" t="s">
        <v>468</v>
      </c>
      <c r="B16" s="16" t="s">
        <v>229</v>
      </c>
      <c r="C16" s="16">
        <v>2</v>
      </c>
      <c r="D16" s="134">
        <v>4.2</v>
      </c>
      <c r="E16" s="134">
        <f t="shared" si="0"/>
        <v>8.4</v>
      </c>
    </row>
    <row r="17" spans="1:5" x14ac:dyDescent="0.25">
      <c r="A17" s="16" t="s">
        <v>469</v>
      </c>
      <c r="B17" s="16" t="s">
        <v>229</v>
      </c>
      <c r="C17" s="16">
        <v>1</v>
      </c>
      <c r="D17" s="134">
        <v>4.2</v>
      </c>
      <c r="E17" s="134">
        <f t="shared" si="0"/>
        <v>4.2</v>
      </c>
    </row>
    <row r="18" spans="1:5" x14ac:dyDescent="0.25">
      <c r="A18" s="16" t="s">
        <v>470</v>
      </c>
      <c r="B18" s="16" t="s">
        <v>79</v>
      </c>
      <c r="C18" s="16">
        <v>130</v>
      </c>
      <c r="D18" s="134">
        <v>3.4</v>
      </c>
      <c r="E18" s="134">
        <f t="shared" si="0"/>
        <v>442</v>
      </c>
    </row>
    <row r="19" spans="1:5" x14ac:dyDescent="0.25">
      <c r="A19" s="16" t="s">
        <v>471</v>
      </c>
      <c r="B19" s="16" t="s">
        <v>79</v>
      </c>
      <c r="C19" s="16">
        <v>800</v>
      </c>
      <c r="D19" s="134">
        <v>5.4</v>
      </c>
      <c r="E19" s="134">
        <f t="shared" si="0"/>
        <v>4320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11332.599999999999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472</v>
      </c>
      <c r="C22" s="35">
        <v>220</v>
      </c>
      <c r="D22" s="159">
        <v>11</v>
      </c>
      <c r="E22" s="159">
        <f>C22*D22</f>
        <v>2420</v>
      </c>
    </row>
    <row r="23" spans="1:5" x14ac:dyDescent="0.25">
      <c r="A23" s="34" t="s">
        <v>516</v>
      </c>
      <c r="B23" s="16" t="s">
        <v>472</v>
      </c>
      <c r="C23" s="35">
        <v>30</v>
      </c>
      <c r="D23" s="159">
        <v>7.25</v>
      </c>
      <c r="E23" s="159">
        <f>C23*D23</f>
        <v>217.5</v>
      </c>
    </row>
    <row r="24" spans="1:5" x14ac:dyDescent="0.25">
      <c r="A24" s="3" t="s">
        <v>45</v>
      </c>
      <c r="B24" s="31"/>
      <c r="C24" s="32"/>
      <c r="D24" s="32"/>
      <c r="E24" s="157">
        <f>SUM(E22:E23)</f>
        <v>2637.5</v>
      </c>
    </row>
    <row r="25" spans="1:5" x14ac:dyDescent="0.25">
      <c r="A25" s="22" t="s">
        <v>240</v>
      </c>
      <c r="B25" s="22"/>
      <c r="C25" s="33"/>
      <c r="D25" s="22"/>
      <c r="E25" s="154"/>
    </row>
    <row r="26" spans="1:5" x14ac:dyDescent="0.25">
      <c r="A26" s="113" t="s">
        <v>465</v>
      </c>
      <c r="B26" s="45" t="s">
        <v>50</v>
      </c>
      <c r="C26" s="160">
        <v>30</v>
      </c>
      <c r="D26" s="161">
        <v>7.0000000000000007E-2</v>
      </c>
      <c r="E26" s="162">
        <f>C26*D26*365</f>
        <v>766.5</v>
      </c>
    </row>
    <row r="27" spans="1:5" x14ac:dyDescent="0.25">
      <c r="A27" s="3" t="s">
        <v>51</v>
      </c>
      <c r="B27" s="31"/>
      <c r="C27" s="32"/>
      <c r="D27" s="32"/>
      <c r="E27" s="157">
        <f>SUM(E26:E26)</f>
        <v>766.5</v>
      </c>
    </row>
    <row r="28" spans="1:5" x14ac:dyDescent="0.25">
      <c r="A28" s="37" t="s">
        <v>65</v>
      </c>
      <c r="B28" s="37"/>
      <c r="C28" s="37"/>
      <c r="D28" s="37"/>
      <c r="E28" s="158">
        <f>SUM(E27,E20,E24)</f>
        <v>14736.599999999999</v>
      </c>
    </row>
    <row r="31" spans="1:5" x14ac:dyDescent="0.25">
      <c r="A31" s="263" t="s">
        <v>53</v>
      </c>
      <c r="B31" s="264"/>
    </row>
    <row r="32" spans="1:5" x14ac:dyDescent="0.25">
      <c r="A32" s="15" t="str">
        <f>A11</f>
        <v>1-Insumos</v>
      </c>
      <c r="B32" s="25">
        <f>E20</f>
        <v>11332.599999999999</v>
      </c>
    </row>
    <row r="33" spans="1:4" x14ac:dyDescent="0.25">
      <c r="A33" s="22" t="str">
        <f>A21</f>
        <v>2-Serviços</v>
      </c>
      <c r="B33" s="25">
        <f>E24</f>
        <v>2637.5</v>
      </c>
    </row>
    <row r="34" spans="1:4" x14ac:dyDescent="0.25">
      <c r="A34" s="22" t="str">
        <f>A25</f>
        <v>3-Outros Serviços</v>
      </c>
      <c r="B34" s="25">
        <f>E27</f>
        <v>766.5</v>
      </c>
    </row>
    <row r="35" spans="1:4" x14ac:dyDescent="0.25">
      <c r="A35" s="11" t="s">
        <v>65</v>
      </c>
      <c r="B35" s="38">
        <f>SUM(B32:B34)</f>
        <v>14736.599999999999</v>
      </c>
    </row>
    <row r="38" spans="1:4" x14ac:dyDescent="0.25">
      <c r="A38" s="265" t="s">
        <v>587</v>
      </c>
      <c r="B38" s="265"/>
      <c r="C38" s="265"/>
      <c r="D38" s="265"/>
    </row>
    <row r="39" spans="1:4" x14ac:dyDescent="0.25">
      <c r="A39" t="s">
        <v>54</v>
      </c>
    </row>
    <row r="40" spans="1:4" ht="15.75" x14ac:dyDescent="0.25">
      <c r="A40" s="243" t="s">
        <v>55</v>
      </c>
      <c r="B40" s="243"/>
      <c r="C40" s="243"/>
      <c r="D40" s="243"/>
    </row>
    <row r="41" spans="1:4" ht="15.75" x14ac:dyDescent="0.25">
      <c r="A41" s="105" t="s">
        <v>513</v>
      </c>
      <c r="B41" s="105"/>
      <c r="C41" s="243"/>
      <c r="D41" s="243"/>
    </row>
    <row r="42" spans="1:4" ht="15.75" x14ac:dyDescent="0.25">
      <c r="A42" s="243" t="s">
        <v>57</v>
      </c>
      <c r="B42" s="243"/>
      <c r="C42" s="243"/>
      <c r="D42" s="243"/>
    </row>
    <row r="43" spans="1:4" ht="15.75" x14ac:dyDescent="0.25">
      <c r="A43" s="243" t="s">
        <v>514</v>
      </c>
      <c r="B43" s="243"/>
    </row>
  </sheetData>
  <mergeCells count="18"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73"/>
      <c r="B1" s="274" t="s">
        <v>0</v>
      </c>
      <c r="C1" s="274"/>
      <c r="D1" s="274"/>
      <c r="E1" s="274"/>
    </row>
    <row r="2" spans="1:5" ht="27.75" customHeight="1" x14ac:dyDescent="0.25">
      <c r="A2" s="273"/>
      <c r="B2" s="274"/>
      <c r="C2" s="274"/>
      <c r="D2" s="274"/>
      <c r="E2" s="274"/>
    </row>
    <row r="3" spans="1:5" x14ac:dyDescent="0.25">
      <c r="A3" s="275" t="s">
        <v>1</v>
      </c>
      <c r="B3" s="275"/>
      <c r="C3" s="269" t="s">
        <v>2</v>
      </c>
      <c r="D3" s="270"/>
      <c r="E3" s="271"/>
    </row>
    <row r="4" spans="1:5" x14ac:dyDescent="0.25">
      <c r="A4" s="276" t="s">
        <v>3</v>
      </c>
      <c r="B4" s="276"/>
      <c r="C4" s="269" t="s">
        <v>4</v>
      </c>
      <c r="D4" s="270"/>
      <c r="E4" s="271"/>
    </row>
    <row r="5" spans="1:5" ht="15.75" x14ac:dyDescent="0.25">
      <c r="A5" s="253" t="s">
        <v>539</v>
      </c>
      <c r="B5" s="253"/>
      <c r="C5" s="269" t="s">
        <v>5</v>
      </c>
      <c r="D5" s="270"/>
      <c r="E5" s="271"/>
    </row>
    <row r="6" spans="1:5" x14ac:dyDescent="0.25">
      <c r="A6" s="277" t="s">
        <v>544</v>
      </c>
      <c r="B6" s="250"/>
      <c r="C6" s="139" t="s">
        <v>241</v>
      </c>
      <c r="D6" s="139"/>
      <c r="E6" s="140"/>
    </row>
    <row r="7" spans="1:5" x14ac:dyDescent="0.25">
      <c r="A7" s="259" t="s">
        <v>545</v>
      </c>
      <c r="B7" s="260"/>
      <c r="C7" s="260"/>
      <c r="D7" s="260"/>
      <c r="E7" s="261"/>
    </row>
    <row r="8" spans="1:5" x14ac:dyDescent="0.25">
      <c r="A8" s="272" t="s">
        <v>6</v>
      </c>
      <c r="B8" s="272"/>
      <c r="C8" s="272"/>
      <c r="D8" s="272"/>
      <c r="E8" s="27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2" t="s">
        <v>9</v>
      </c>
      <c r="C10" s="2" t="s">
        <v>443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47">
        <v>1.5329999999999999</v>
      </c>
      <c r="D11" s="148">
        <v>2685</v>
      </c>
      <c r="E11" s="148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47">
        <v>1.5</v>
      </c>
      <c r="D12" s="148">
        <v>350.35750000000002</v>
      </c>
      <c r="E12" s="148">
        <f t="shared" ref="E12:E31" si="0">PRODUCT(C12*D12)</f>
        <v>525.53625</v>
      </c>
    </row>
    <row r="13" spans="1:5" x14ac:dyDescent="0.25">
      <c r="A13" s="7" t="s">
        <v>16</v>
      </c>
      <c r="B13" s="7" t="s">
        <v>17</v>
      </c>
      <c r="C13" s="147">
        <v>2</v>
      </c>
      <c r="D13" s="148">
        <v>77.272000000000006</v>
      </c>
      <c r="E13" s="148">
        <f t="shared" si="0"/>
        <v>154.54400000000001</v>
      </c>
    </row>
    <row r="14" spans="1:5" x14ac:dyDescent="0.25">
      <c r="A14" s="7" t="s">
        <v>18</v>
      </c>
      <c r="B14" s="7" t="s">
        <v>17</v>
      </c>
      <c r="C14" s="147">
        <v>1.2</v>
      </c>
      <c r="D14" s="148">
        <v>309.51499999999999</v>
      </c>
      <c r="E14" s="148">
        <f t="shared" si="0"/>
        <v>371.41799999999995</v>
      </c>
    </row>
    <row r="15" spans="1:5" x14ac:dyDescent="0.25">
      <c r="A15" s="7" t="s">
        <v>19</v>
      </c>
      <c r="B15" s="7" t="s">
        <v>17</v>
      </c>
      <c r="C15" s="147">
        <v>3</v>
      </c>
      <c r="D15" s="148">
        <v>59.725000000000001</v>
      </c>
      <c r="E15" s="148">
        <f t="shared" si="0"/>
        <v>179.17500000000001</v>
      </c>
    </row>
    <row r="16" spans="1:5" x14ac:dyDescent="0.25">
      <c r="A16" s="7" t="s">
        <v>20</v>
      </c>
      <c r="B16" s="7" t="s">
        <v>17</v>
      </c>
      <c r="C16" s="147">
        <v>1</v>
      </c>
      <c r="D16" s="148">
        <v>56.872500000000002</v>
      </c>
      <c r="E16" s="148">
        <f t="shared" si="0"/>
        <v>56.872500000000002</v>
      </c>
    </row>
    <row r="17" spans="1:5" x14ac:dyDescent="0.25">
      <c r="A17" s="7" t="s">
        <v>21</v>
      </c>
      <c r="B17" s="7" t="s">
        <v>17</v>
      </c>
      <c r="C17" s="147">
        <v>5</v>
      </c>
      <c r="D17" s="148">
        <v>42.027777777777771</v>
      </c>
      <c r="E17" s="148">
        <f t="shared" si="0"/>
        <v>210.13888888888886</v>
      </c>
    </row>
    <row r="18" spans="1:5" x14ac:dyDescent="0.25">
      <c r="A18" s="7" t="s">
        <v>22</v>
      </c>
      <c r="B18" s="7" t="s">
        <v>17</v>
      </c>
      <c r="C18" s="147">
        <v>0.1</v>
      </c>
      <c r="D18" s="148">
        <v>760.4135</v>
      </c>
      <c r="E18" s="148">
        <f t="shared" si="0"/>
        <v>76.041350000000008</v>
      </c>
    </row>
    <row r="19" spans="1:5" x14ac:dyDescent="0.25">
      <c r="A19" s="7" t="s">
        <v>23</v>
      </c>
      <c r="B19" s="7" t="s">
        <v>17</v>
      </c>
      <c r="C19" s="147">
        <v>0.5</v>
      </c>
      <c r="D19" s="148">
        <v>410.93</v>
      </c>
      <c r="E19" s="148">
        <f t="shared" si="0"/>
        <v>205.465</v>
      </c>
    </row>
    <row r="20" spans="1:5" x14ac:dyDescent="0.25">
      <c r="A20" s="7" t="s">
        <v>24</v>
      </c>
      <c r="B20" s="7" t="s">
        <v>17</v>
      </c>
      <c r="C20" s="147">
        <v>2</v>
      </c>
      <c r="D20" s="148">
        <v>140.28666666666666</v>
      </c>
      <c r="E20" s="148">
        <f t="shared" si="0"/>
        <v>280.57333333333332</v>
      </c>
    </row>
    <row r="21" spans="1:5" x14ac:dyDescent="0.25">
      <c r="A21" s="7" t="s">
        <v>25</v>
      </c>
      <c r="B21" s="7" t="s">
        <v>17</v>
      </c>
      <c r="C21" s="164">
        <v>1.25</v>
      </c>
      <c r="D21" s="148">
        <v>74.881666666666675</v>
      </c>
      <c r="E21" s="148">
        <f t="shared" si="0"/>
        <v>93.60208333333334</v>
      </c>
    </row>
    <row r="22" spans="1:5" x14ac:dyDescent="0.25">
      <c r="A22" s="7" t="s">
        <v>26</v>
      </c>
      <c r="B22" s="7" t="s">
        <v>17</v>
      </c>
      <c r="C22" s="147">
        <v>1</v>
      </c>
      <c r="D22" s="148">
        <v>91</v>
      </c>
      <c r="E22" s="148">
        <f t="shared" si="0"/>
        <v>91</v>
      </c>
    </row>
    <row r="23" spans="1:5" x14ac:dyDescent="0.25">
      <c r="A23" s="7" t="s">
        <v>27</v>
      </c>
      <c r="B23" s="7" t="s">
        <v>17</v>
      </c>
      <c r="C23" s="147">
        <v>0.8</v>
      </c>
      <c r="D23" s="148">
        <v>267.58999999999997</v>
      </c>
      <c r="E23" s="148">
        <f t="shared" si="0"/>
        <v>214.072</v>
      </c>
    </row>
    <row r="24" spans="1:5" x14ac:dyDescent="0.25">
      <c r="A24" s="7" t="s">
        <v>28</v>
      </c>
      <c r="B24" s="7" t="s">
        <v>17</v>
      </c>
      <c r="C24" s="147">
        <v>0.4</v>
      </c>
      <c r="D24" s="148">
        <v>106.47</v>
      </c>
      <c r="E24" s="148">
        <f t="shared" si="0"/>
        <v>42.588000000000001</v>
      </c>
    </row>
    <row r="25" spans="1:5" x14ac:dyDescent="0.25">
      <c r="A25" s="7" t="s">
        <v>29</v>
      </c>
      <c r="B25" s="7" t="s">
        <v>17</v>
      </c>
      <c r="C25" s="147">
        <v>4</v>
      </c>
      <c r="D25" s="148">
        <v>28.642000000000003</v>
      </c>
      <c r="E25" s="148">
        <f t="shared" si="0"/>
        <v>114.56800000000001</v>
      </c>
    </row>
    <row r="26" spans="1:5" x14ac:dyDescent="0.25">
      <c r="A26" s="7" t="s">
        <v>30</v>
      </c>
      <c r="B26" s="7" t="s">
        <v>17</v>
      </c>
      <c r="C26" s="164">
        <v>0.1</v>
      </c>
      <c r="D26" s="148">
        <v>127.53666666666665</v>
      </c>
      <c r="E26" s="148">
        <f t="shared" si="0"/>
        <v>12.753666666666666</v>
      </c>
    </row>
    <row r="27" spans="1:5" x14ac:dyDescent="0.25">
      <c r="A27" s="7" t="s">
        <v>31</v>
      </c>
      <c r="B27" s="7" t="s">
        <v>17</v>
      </c>
      <c r="C27" s="147">
        <v>0.5</v>
      </c>
      <c r="D27" s="148">
        <v>74.881666666666675</v>
      </c>
      <c r="E27" s="148">
        <f t="shared" si="0"/>
        <v>37.440833333333337</v>
      </c>
    </row>
    <row r="28" spans="1:5" x14ac:dyDescent="0.25">
      <c r="A28" s="7" t="s">
        <v>32</v>
      </c>
      <c r="B28" s="7" t="s">
        <v>17</v>
      </c>
      <c r="C28" s="147">
        <v>10</v>
      </c>
      <c r="D28" s="148">
        <v>19.812000000000005</v>
      </c>
      <c r="E28" s="148">
        <f t="shared" si="0"/>
        <v>198.12000000000006</v>
      </c>
    </row>
    <row r="29" spans="1:5" x14ac:dyDescent="0.25">
      <c r="A29" s="7" t="s">
        <v>33</v>
      </c>
      <c r="B29" s="7" t="s">
        <v>17</v>
      </c>
      <c r="C29" s="147">
        <v>1.2</v>
      </c>
      <c r="D29" s="148">
        <v>28.127499999999998</v>
      </c>
      <c r="E29" s="148">
        <f t="shared" si="0"/>
        <v>33.752999999999993</v>
      </c>
    </row>
    <row r="30" spans="1:5" x14ac:dyDescent="0.25">
      <c r="A30" s="7" t="s">
        <v>34</v>
      </c>
      <c r="B30" s="7" t="s">
        <v>17</v>
      </c>
      <c r="C30" s="147">
        <v>3</v>
      </c>
      <c r="D30" s="148">
        <v>27.841249999999999</v>
      </c>
      <c r="E30" s="148">
        <f t="shared" si="0"/>
        <v>83.523749999999993</v>
      </c>
    </row>
    <row r="31" spans="1:5" x14ac:dyDescent="0.25">
      <c r="A31" s="7" t="s">
        <v>35</v>
      </c>
      <c r="B31" s="7" t="s">
        <v>17</v>
      </c>
      <c r="C31" s="147">
        <v>1.2</v>
      </c>
      <c r="D31" s="148">
        <v>130.79250000000002</v>
      </c>
      <c r="E31" s="148">
        <f t="shared" si="0"/>
        <v>156.95100000000002</v>
      </c>
    </row>
    <row r="32" spans="1:5" x14ac:dyDescent="0.25">
      <c r="A32" s="3" t="s">
        <v>36</v>
      </c>
      <c r="B32" s="3"/>
      <c r="C32" s="4"/>
      <c r="D32" s="4"/>
      <c r="E32" s="4">
        <f>SUM(E11:E31)</f>
        <v>7254.2416555555556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35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36">
        <f>SUM(E32+E40+E44)</f>
        <v>13689.241655555556</v>
      </c>
    </row>
    <row r="46" spans="1:5" x14ac:dyDescent="0.25">
      <c r="A46" s="143"/>
      <c r="B46" s="143"/>
      <c r="C46" s="149"/>
      <c r="D46" s="143"/>
      <c r="E46" s="150"/>
    </row>
    <row r="47" spans="1:5" x14ac:dyDescent="0.25">
      <c r="A47" s="151"/>
      <c r="B47" s="151"/>
      <c r="C47" s="151"/>
      <c r="D47" s="151"/>
      <c r="E47" s="151"/>
    </row>
    <row r="48" spans="1:5" x14ac:dyDescent="0.25">
      <c r="A48" s="151"/>
      <c r="B48" s="151"/>
      <c r="C48" s="151"/>
      <c r="D48" s="151"/>
      <c r="E48" s="151"/>
    </row>
    <row r="49" spans="1:5" x14ac:dyDescent="0.25">
      <c r="A49" s="263" t="s">
        <v>53</v>
      </c>
      <c r="B49" s="264"/>
      <c r="C49" s="151"/>
      <c r="D49" s="151"/>
      <c r="E49" s="151"/>
    </row>
    <row r="50" spans="1:5" x14ac:dyDescent="0.25">
      <c r="A50" s="15" t="s">
        <v>8</v>
      </c>
      <c r="B50" s="25">
        <f>E32</f>
        <v>7254.2416555555556</v>
      </c>
      <c r="C50" s="151"/>
      <c r="D50" s="151"/>
      <c r="E50" s="151"/>
    </row>
    <row r="51" spans="1:5" x14ac:dyDescent="0.25">
      <c r="A51" s="22" t="s">
        <v>37</v>
      </c>
      <c r="B51" s="25">
        <f>E40</f>
        <v>2385</v>
      </c>
      <c r="C51" s="151"/>
      <c r="D51" s="151"/>
      <c r="E51" s="151"/>
    </row>
    <row r="52" spans="1:5" x14ac:dyDescent="0.25">
      <c r="A52" s="22" t="s">
        <v>46</v>
      </c>
      <c r="B52" s="25">
        <f>E44</f>
        <v>4050</v>
      </c>
      <c r="C52" s="151"/>
      <c r="D52" s="151"/>
      <c r="E52" s="151"/>
    </row>
    <row r="53" spans="1:5" x14ac:dyDescent="0.25">
      <c r="A53" s="14" t="s">
        <v>52</v>
      </c>
      <c r="B53" s="26">
        <f>SUM(B50:B52)</f>
        <v>13689.241655555556</v>
      </c>
      <c r="C53" s="151"/>
      <c r="D53" s="151"/>
      <c r="E53" s="151"/>
    </row>
    <row r="54" spans="1:5" x14ac:dyDescent="0.25">
      <c r="A54" s="151"/>
      <c r="B54" s="151"/>
      <c r="C54" s="151"/>
      <c r="D54" s="151"/>
      <c r="E54" s="151"/>
    </row>
    <row r="55" spans="1:5" x14ac:dyDescent="0.25">
      <c r="A55" s="151"/>
      <c r="B55" s="151"/>
      <c r="C55" s="151"/>
      <c r="D55" s="151"/>
      <c r="E55" s="151"/>
    </row>
    <row r="56" spans="1:5" x14ac:dyDescent="0.25">
      <c r="A56" s="265" t="s">
        <v>541</v>
      </c>
      <c r="B56" s="265"/>
      <c r="C56" s="268"/>
      <c r="D56" s="268"/>
      <c r="E56" s="151"/>
    </row>
    <row r="57" spans="1:5" x14ac:dyDescent="0.25">
      <c r="A57" s="151" t="s">
        <v>54</v>
      </c>
      <c r="B57" s="151"/>
      <c r="C57" s="151"/>
      <c r="D57" s="151"/>
      <c r="E57" s="151"/>
    </row>
    <row r="58" spans="1:5" x14ac:dyDescent="0.25">
      <c r="A58" s="268" t="s">
        <v>55</v>
      </c>
      <c r="B58" s="268"/>
      <c r="C58" s="268"/>
      <c r="D58" s="268"/>
      <c r="E58" s="151"/>
    </row>
    <row r="59" spans="1:5" x14ac:dyDescent="0.25">
      <c r="A59" s="268" t="s">
        <v>56</v>
      </c>
      <c r="B59" s="268"/>
      <c r="C59" s="152"/>
      <c r="D59" s="152"/>
      <c r="E59" s="151"/>
    </row>
    <row r="60" spans="1:5" x14ac:dyDescent="0.25">
      <c r="A60" s="268" t="s">
        <v>57</v>
      </c>
      <c r="B60" s="268"/>
      <c r="C60" s="268"/>
      <c r="D60" s="268"/>
      <c r="E60" s="151"/>
    </row>
    <row r="61" spans="1:5" x14ac:dyDescent="0.25">
      <c r="A61" s="268" t="s">
        <v>58</v>
      </c>
      <c r="B61" s="268"/>
      <c r="C61" s="268"/>
      <c r="D61" s="268"/>
      <c r="E61" s="151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5"/>
      <c r="B1" s="246" t="s">
        <v>0</v>
      </c>
      <c r="C1" s="246"/>
      <c r="D1" s="246"/>
      <c r="E1" s="246"/>
    </row>
    <row r="2" spans="1:5" ht="31.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1</v>
      </c>
      <c r="B3" s="279"/>
      <c r="C3" s="254" t="s">
        <v>2</v>
      </c>
      <c r="D3" s="255"/>
      <c r="E3" s="256"/>
    </row>
    <row r="4" spans="1:5" ht="15.75" x14ac:dyDescent="0.25">
      <c r="A4" s="280" t="s">
        <v>59</v>
      </c>
      <c r="B4" s="280"/>
      <c r="C4" s="254" t="s">
        <v>242</v>
      </c>
      <c r="D4" s="255"/>
      <c r="E4" s="256"/>
    </row>
    <row r="5" spans="1:5" ht="15.75" x14ac:dyDescent="0.25">
      <c r="A5" s="253" t="s">
        <v>539</v>
      </c>
      <c r="B5" s="253"/>
      <c r="C5" s="254" t="s">
        <v>5</v>
      </c>
      <c r="D5" s="255"/>
      <c r="E5" s="256"/>
    </row>
    <row r="6" spans="1:5" ht="15.75" x14ac:dyDescent="0.25">
      <c r="A6" s="277" t="s">
        <v>544</v>
      </c>
      <c r="B6" s="250"/>
      <c r="C6" s="110" t="s">
        <v>241</v>
      </c>
      <c r="D6" s="110"/>
      <c r="E6" s="111"/>
    </row>
    <row r="7" spans="1:5" x14ac:dyDescent="0.25">
      <c r="A7" s="259" t="s">
        <v>545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v>3368.89</v>
      </c>
      <c r="E11" s="18">
        <f>PRODUCT(C11*D11)</f>
        <v>6357.0954299999994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v>350.35750000000002</v>
      </c>
      <c r="E12" s="18">
        <f>PRODUCT(C12*D12)</f>
        <v>525.53625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v>77.272000000000006</v>
      </c>
      <c r="E13" s="18">
        <f t="shared" ref="E13:E31" si="0">PRODUCT(C13*D13)</f>
        <v>154.54400000000001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v>309.51499999999999</v>
      </c>
      <c r="E14" s="18">
        <f t="shared" si="0"/>
        <v>371.41799999999995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v>59.725000000000001</v>
      </c>
      <c r="E15" s="18">
        <f t="shared" si="0"/>
        <v>358.35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v>56.872500000000002</v>
      </c>
      <c r="E16" s="18">
        <f t="shared" si="0"/>
        <v>113.745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v>42.027777777777771</v>
      </c>
      <c r="E17" s="21">
        <f t="shared" si="0"/>
        <v>42.027777777777771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v>760.4135</v>
      </c>
      <c r="E18" s="21">
        <f t="shared" si="0"/>
        <v>76.041350000000008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v>410.93</v>
      </c>
      <c r="E19" s="21">
        <f t="shared" si="0"/>
        <v>287.65100000000001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v>140.28666666666666</v>
      </c>
      <c r="E20" s="21">
        <f t="shared" si="0"/>
        <v>280.57333333333332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v>74.881666666666675</v>
      </c>
      <c r="E21" s="21">
        <f t="shared" si="0"/>
        <v>89.858000000000004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v>91</v>
      </c>
      <c r="E22" s="21">
        <f t="shared" si="0"/>
        <v>113.75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v>267.58999999999997</v>
      </c>
      <c r="E23" s="21">
        <f t="shared" si="0"/>
        <v>4.0138499999999997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v>106.47</v>
      </c>
      <c r="E24" s="21">
        <f t="shared" si="0"/>
        <v>42.588000000000001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v>19.812000000000005</v>
      </c>
      <c r="E25" s="21">
        <f t="shared" si="0"/>
        <v>237.74400000000006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v>28.127499999999998</v>
      </c>
      <c r="E26" s="21">
        <f t="shared" si="0"/>
        <v>50.6295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v>27.841249999999999</v>
      </c>
      <c r="E27" s="21">
        <f t="shared" si="0"/>
        <v>83.523749999999993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v>130.79250000000002</v>
      </c>
      <c r="E28" s="21">
        <f t="shared" si="0"/>
        <v>156.95100000000002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v>28.642000000000003</v>
      </c>
      <c r="E29" s="21">
        <f t="shared" si="0"/>
        <v>114.56800000000001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v>127.53666666666665</v>
      </c>
      <c r="E30" s="21">
        <f t="shared" si="0"/>
        <v>12.753666666666666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v>74.881666666666675</v>
      </c>
      <c r="E31" s="21">
        <f t="shared" si="0"/>
        <v>37.440833333333337</v>
      </c>
    </row>
    <row r="32" spans="1:5" x14ac:dyDescent="0.25">
      <c r="A32" s="3" t="s">
        <v>36</v>
      </c>
      <c r="B32" s="3"/>
      <c r="C32" s="4"/>
      <c r="D32" s="4"/>
      <c r="E32" s="4">
        <f>SUM(E11:E31)</f>
        <v>9510.8027411111107</v>
      </c>
    </row>
    <row r="33" spans="1:5" x14ac:dyDescent="0.25">
      <c r="A33" s="22" t="s">
        <v>37</v>
      </c>
      <c r="B33" s="22"/>
      <c r="C33" s="117"/>
      <c r="D33" s="22"/>
      <c r="E33" s="22"/>
    </row>
    <row r="34" spans="1:5" x14ac:dyDescent="0.25">
      <c r="A34" s="16" t="s">
        <v>38</v>
      </c>
      <c r="B34" s="16" t="s">
        <v>62</v>
      </c>
      <c r="C34" s="118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18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17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19" t="s">
        <v>52</v>
      </c>
      <c r="B45" s="120"/>
      <c r="C45" s="121"/>
      <c r="D45" s="120"/>
      <c r="E45" s="127">
        <f>SUM(E32+E40+E44)</f>
        <v>17414.802741111111</v>
      </c>
    </row>
    <row r="48" spans="1:5" x14ac:dyDescent="0.25">
      <c r="A48" s="263" t="s">
        <v>53</v>
      </c>
      <c r="B48" s="264"/>
    </row>
    <row r="49" spans="1:4" x14ac:dyDescent="0.25">
      <c r="A49" s="15" t="s">
        <v>8</v>
      </c>
      <c r="B49" s="25">
        <f>E32</f>
        <v>9510.8027411111107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17414.802741111111</v>
      </c>
    </row>
    <row r="55" spans="1:4" x14ac:dyDescent="0.25">
      <c r="A55" s="265" t="s">
        <v>541</v>
      </c>
      <c r="B55" s="265"/>
      <c r="C55" s="265"/>
      <c r="D55" s="265"/>
    </row>
    <row r="56" spans="1:4" x14ac:dyDescent="0.25">
      <c r="A56" t="s">
        <v>54</v>
      </c>
    </row>
    <row r="57" spans="1:4" ht="15.75" x14ac:dyDescent="0.25">
      <c r="A57" s="243" t="s">
        <v>55</v>
      </c>
      <c r="B57" s="243"/>
      <c r="C57" s="243"/>
      <c r="D57" s="243"/>
    </row>
    <row r="58" spans="1:4" ht="15.75" x14ac:dyDescent="0.25">
      <c r="A58" s="243" t="s">
        <v>56</v>
      </c>
      <c r="B58" s="243"/>
      <c r="C58" s="243"/>
      <c r="D58" s="243"/>
    </row>
    <row r="59" spans="1:4" ht="15.75" x14ac:dyDescent="0.25">
      <c r="A59" s="243" t="s">
        <v>57</v>
      </c>
      <c r="B59" s="243"/>
      <c r="C59" s="243"/>
      <c r="D59" s="243"/>
    </row>
    <row r="60" spans="1:4" ht="15.75" x14ac:dyDescent="0.25">
      <c r="A60" s="243" t="s">
        <v>58</v>
      </c>
      <c r="B60" s="243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sqref="A1:E64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73"/>
      <c r="B1" s="246" t="s">
        <v>0</v>
      </c>
      <c r="C1" s="246"/>
      <c r="D1" s="246"/>
      <c r="E1" s="246"/>
    </row>
    <row r="2" spans="1:5" ht="27" customHeight="1" x14ac:dyDescent="0.25">
      <c r="A2" s="273"/>
      <c r="B2" s="246"/>
      <c r="C2" s="246"/>
      <c r="D2" s="246"/>
      <c r="E2" s="246"/>
    </row>
    <row r="3" spans="1:5" ht="15.75" x14ac:dyDescent="0.25">
      <c r="A3" s="279" t="s">
        <v>1</v>
      </c>
      <c r="B3" s="279"/>
      <c r="C3" s="254" t="s">
        <v>2</v>
      </c>
      <c r="D3" s="255"/>
      <c r="E3" s="256"/>
    </row>
    <row r="4" spans="1:5" ht="15.75" x14ac:dyDescent="0.25">
      <c r="A4" s="280" t="s">
        <v>66</v>
      </c>
      <c r="B4" s="280"/>
      <c r="C4" s="254" t="s">
        <v>243</v>
      </c>
      <c r="D4" s="255"/>
      <c r="E4" s="256"/>
    </row>
    <row r="5" spans="1:5" ht="15.75" x14ac:dyDescent="0.25">
      <c r="A5" s="253" t="s">
        <v>539</v>
      </c>
      <c r="B5" s="253"/>
      <c r="C5" s="254" t="s">
        <v>5</v>
      </c>
      <c r="D5" s="255"/>
      <c r="E5" s="256"/>
    </row>
    <row r="6" spans="1:5" ht="15.75" x14ac:dyDescent="0.25">
      <c r="A6" s="277" t="s">
        <v>544</v>
      </c>
      <c r="B6" s="250"/>
      <c r="C6" s="110" t="s">
        <v>241</v>
      </c>
      <c r="D6" s="110"/>
      <c r="E6" s="111"/>
    </row>
    <row r="7" spans="1:5" x14ac:dyDescent="0.25">
      <c r="A7" s="259" t="s">
        <v>545</v>
      </c>
      <c r="B7" s="260"/>
      <c r="C7" s="260"/>
      <c r="D7" s="260"/>
      <c r="E7" s="261"/>
    </row>
    <row r="8" spans="1:5" x14ac:dyDescent="0.25">
      <c r="A8" s="282" t="s">
        <v>6</v>
      </c>
      <c r="B8" s="282"/>
      <c r="C8" s="282"/>
      <c r="D8" s="282"/>
      <c r="E8" s="282"/>
    </row>
    <row r="9" spans="1:5" x14ac:dyDescent="0.25">
      <c r="A9" s="278" t="s">
        <v>7</v>
      </c>
      <c r="B9" s="278"/>
      <c r="C9" s="278"/>
      <c r="D9" s="278"/>
      <c r="E9" s="278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v>3368.89</v>
      </c>
      <c r="E11" s="23">
        <f>PRODUCT(C11*D11)</f>
        <v>6357.0954299999994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350.35750000000002</v>
      </c>
      <c r="E12" s="23">
        <f>PRODUCT(C12*D12)</f>
        <v>525.53625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v>0.18</v>
      </c>
      <c r="D14" s="23"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v>2</v>
      </c>
      <c r="D15" s="23">
        <v>77.272000000000006</v>
      </c>
      <c r="E15" s="23">
        <f t="shared" si="0"/>
        <v>154.54400000000001</v>
      </c>
    </row>
    <row r="16" spans="1:5" x14ac:dyDescent="0.25">
      <c r="A16" s="16" t="s">
        <v>19</v>
      </c>
      <c r="B16" s="16" t="s">
        <v>17</v>
      </c>
      <c r="C16" s="24">
        <v>1.2</v>
      </c>
      <c r="D16" s="23">
        <v>309.51499999999999</v>
      </c>
      <c r="E16" s="23">
        <f t="shared" si="0"/>
        <v>371.41799999999995</v>
      </c>
    </row>
    <row r="17" spans="1:5" x14ac:dyDescent="0.25">
      <c r="A17" s="16" t="s">
        <v>20</v>
      </c>
      <c r="B17" s="16" t="s">
        <v>17</v>
      </c>
      <c r="C17" s="24">
        <v>6</v>
      </c>
      <c r="D17" s="23">
        <v>59.725000000000001</v>
      </c>
      <c r="E17" s="23">
        <f t="shared" si="0"/>
        <v>358.35</v>
      </c>
    </row>
    <row r="18" spans="1:5" x14ac:dyDescent="0.25">
      <c r="A18" s="16" t="s">
        <v>68</v>
      </c>
      <c r="B18" s="16" t="s">
        <v>17</v>
      </c>
      <c r="C18" s="24">
        <v>2</v>
      </c>
      <c r="D18" s="23">
        <v>56.872500000000002</v>
      </c>
      <c r="E18" s="23">
        <f t="shared" si="0"/>
        <v>113.745</v>
      </c>
    </row>
    <row r="19" spans="1:5" x14ac:dyDescent="0.25">
      <c r="A19" s="16" t="s">
        <v>21</v>
      </c>
      <c r="B19" s="16" t="s">
        <v>17</v>
      </c>
      <c r="C19" s="24">
        <v>1</v>
      </c>
      <c r="D19" s="23">
        <v>147.53874999999999</v>
      </c>
      <c r="E19" s="23">
        <f t="shared" si="0"/>
        <v>147.53874999999999</v>
      </c>
    </row>
    <row r="20" spans="1:5" x14ac:dyDescent="0.25">
      <c r="A20" s="16" t="s">
        <v>22</v>
      </c>
      <c r="B20" s="16" t="s">
        <v>17</v>
      </c>
      <c r="C20" s="24">
        <v>1</v>
      </c>
      <c r="D20" s="23">
        <v>257.24</v>
      </c>
      <c r="E20" s="23">
        <f t="shared" si="0"/>
        <v>257.24</v>
      </c>
    </row>
    <row r="21" spans="1:5" x14ac:dyDescent="0.25">
      <c r="A21" s="16" t="s">
        <v>23</v>
      </c>
      <c r="B21" s="16" t="s">
        <v>17</v>
      </c>
      <c r="C21" s="24">
        <v>0.8</v>
      </c>
      <c r="D21" s="23">
        <v>63.465714285714284</v>
      </c>
      <c r="E21" s="23">
        <f t="shared" si="0"/>
        <v>50.772571428571432</v>
      </c>
    </row>
    <row r="22" spans="1:5" x14ac:dyDescent="0.25">
      <c r="A22" s="16" t="s">
        <v>24</v>
      </c>
      <c r="B22" s="16" t="s">
        <v>17</v>
      </c>
      <c r="C22" s="24">
        <v>2</v>
      </c>
      <c r="D22" s="23">
        <v>89.59</v>
      </c>
      <c r="E22" s="23">
        <f t="shared" si="0"/>
        <v>179.18</v>
      </c>
    </row>
    <row r="23" spans="1:5" x14ac:dyDescent="0.25">
      <c r="A23" s="16" t="s">
        <v>25</v>
      </c>
      <c r="B23" s="16" t="s">
        <v>17</v>
      </c>
      <c r="C23" s="24">
        <v>1.4</v>
      </c>
      <c r="D23" s="23">
        <v>156.99</v>
      </c>
      <c r="E23" s="23">
        <f t="shared" si="0"/>
        <v>219.786</v>
      </c>
    </row>
    <row r="24" spans="1:5" x14ac:dyDescent="0.25">
      <c r="A24" s="16" t="s">
        <v>61</v>
      </c>
      <c r="B24" s="16" t="s">
        <v>17</v>
      </c>
      <c r="C24" s="24">
        <v>1.25</v>
      </c>
      <c r="D24" s="23">
        <v>74.881666666666675</v>
      </c>
      <c r="E24" s="23">
        <f t="shared" si="0"/>
        <v>93.60208333333334</v>
      </c>
    </row>
    <row r="25" spans="1:5" x14ac:dyDescent="0.25">
      <c r="A25" s="16" t="s">
        <v>26</v>
      </c>
      <c r="B25" s="16" t="s">
        <v>17</v>
      </c>
      <c r="C25" s="24">
        <v>0.6</v>
      </c>
      <c r="D25" s="23">
        <v>267.58999999999997</v>
      </c>
      <c r="E25" s="23">
        <f t="shared" si="0"/>
        <v>160.55399999999997</v>
      </c>
    </row>
    <row r="26" spans="1:5" x14ac:dyDescent="0.25">
      <c r="A26" s="16" t="s">
        <v>27</v>
      </c>
      <c r="B26" s="16" t="s">
        <v>17</v>
      </c>
      <c r="C26" s="24">
        <v>0.4</v>
      </c>
      <c r="D26" s="23">
        <v>106.47</v>
      </c>
      <c r="E26" s="23">
        <f t="shared" si="0"/>
        <v>42.588000000000001</v>
      </c>
    </row>
    <row r="27" spans="1:5" x14ac:dyDescent="0.25">
      <c r="A27" s="16" t="s">
        <v>32</v>
      </c>
      <c r="B27" s="16" t="s">
        <v>17</v>
      </c>
      <c r="C27" s="24">
        <v>15</v>
      </c>
      <c r="D27" s="23">
        <v>19.812000000000005</v>
      </c>
      <c r="E27" s="23">
        <f t="shared" si="0"/>
        <v>297.18000000000006</v>
      </c>
    </row>
    <row r="28" spans="1:5" x14ac:dyDescent="0.25">
      <c r="A28" s="16" t="s">
        <v>33</v>
      </c>
      <c r="B28" s="16" t="s">
        <v>17</v>
      </c>
      <c r="C28" s="24">
        <v>1.8</v>
      </c>
      <c r="D28" s="23">
        <v>28.127499999999998</v>
      </c>
      <c r="E28" s="23">
        <f t="shared" si="0"/>
        <v>50.6295</v>
      </c>
    </row>
    <row r="29" spans="1:5" x14ac:dyDescent="0.25">
      <c r="A29" s="16" t="s">
        <v>34</v>
      </c>
      <c r="B29" s="16" t="s">
        <v>17</v>
      </c>
      <c r="C29" s="24">
        <v>3</v>
      </c>
      <c r="D29" s="23">
        <v>27.841249999999999</v>
      </c>
      <c r="E29" s="23">
        <f t="shared" si="0"/>
        <v>83.523749999999993</v>
      </c>
    </row>
    <row r="30" spans="1:5" x14ac:dyDescent="0.25">
      <c r="A30" s="16" t="s">
        <v>35</v>
      </c>
      <c r="B30" s="16" t="s">
        <v>17</v>
      </c>
      <c r="C30" s="24">
        <v>1.2</v>
      </c>
      <c r="D30" s="23">
        <v>130.79250000000002</v>
      </c>
      <c r="E30" s="23">
        <f t="shared" si="0"/>
        <v>156.95100000000002</v>
      </c>
    </row>
    <row r="31" spans="1:5" x14ac:dyDescent="0.25">
      <c r="A31" s="16" t="s">
        <v>29</v>
      </c>
      <c r="B31" s="16" t="s">
        <v>17</v>
      </c>
      <c r="C31" s="24">
        <v>4</v>
      </c>
      <c r="D31" s="23">
        <v>28.642000000000003</v>
      </c>
      <c r="E31" s="23">
        <f t="shared" si="0"/>
        <v>114.56800000000001</v>
      </c>
    </row>
    <row r="32" spans="1:5" x14ac:dyDescent="0.25">
      <c r="A32" s="16" t="s">
        <v>30</v>
      </c>
      <c r="B32" s="16" t="s">
        <v>17</v>
      </c>
      <c r="C32" s="24">
        <v>0.12</v>
      </c>
      <c r="D32" s="23">
        <v>127.53666666666665</v>
      </c>
      <c r="E32" s="23">
        <f t="shared" si="0"/>
        <v>15.304399999999998</v>
      </c>
    </row>
    <row r="33" spans="1:5" x14ac:dyDescent="0.25">
      <c r="A33" s="16" t="s">
        <v>31</v>
      </c>
      <c r="B33" s="16" t="s">
        <v>17</v>
      </c>
      <c r="C33" s="24">
        <v>0.05</v>
      </c>
      <c r="D33" s="23">
        <v>1918.82</v>
      </c>
      <c r="E33" s="23">
        <f t="shared" si="0"/>
        <v>95.941000000000003</v>
      </c>
    </row>
    <row r="34" spans="1:5" x14ac:dyDescent="0.25">
      <c r="A34" s="16" t="s">
        <v>69</v>
      </c>
      <c r="B34" s="16" t="s">
        <v>17</v>
      </c>
      <c r="C34" s="24">
        <v>0.5</v>
      </c>
      <c r="D34" s="23">
        <v>74.881666666666675</v>
      </c>
      <c r="E34" s="23">
        <f t="shared" si="0"/>
        <v>37.440833333333337</v>
      </c>
    </row>
    <row r="35" spans="1:5" x14ac:dyDescent="0.25">
      <c r="A35" s="3" t="s">
        <v>36</v>
      </c>
      <c r="B35" s="3"/>
      <c r="C35" s="4"/>
      <c r="D35" s="4"/>
      <c r="E35" s="4">
        <f>SUM(E11:E34)</f>
        <v>11996.288568095237</v>
      </c>
    </row>
    <row r="36" spans="1:5" x14ac:dyDescent="0.25">
      <c r="A36" s="22" t="s">
        <v>37</v>
      </c>
      <c r="B36" s="22"/>
      <c r="C36" s="117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17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2" t="s">
        <v>52</v>
      </c>
      <c r="B48" s="122"/>
      <c r="C48" s="123"/>
      <c r="D48" s="122"/>
      <c r="E48" s="127">
        <f>SUM(E35+E43+E47)</f>
        <v>22170.288568095239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63" t="s">
        <v>53</v>
      </c>
      <c r="B51" s="264"/>
      <c r="C51" s="27"/>
      <c r="D51" s="27"/>
      <c r="E51" s="27"/>
    </row>
    <row r="52" spans="1:5" x14ac:dyDescent="0.25">
      <c r="A52" s="1" t="s">
        <v>8</v>
      </c>
      <c r="B52" s="28">
        <f>E35</f>
        <v>11996.288568095237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4" t="s">
        <v>52</v>
      </c>
      <c r="B55" s="165">
        <f>E48</f>
        <v>22170.288568095239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65" t="s">
        <v>541</v>
      </c>
      <c r="B58" s="265"/>
      <c r="C58" s="283"/>
      <c r="D58" s="283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81" t="s">
        <v>55</v>
      </c>
      <c r="B60" s="281"/>
      <c r="C60" s="281"/>
      <c r="D60" s="281"/>
      <c r="E60" s="27"/>
    </row>
    <row r="61" spans="1:5" ht="15.75" x14ac:dyDescent="0.25">
      <c r="A61" s="281" t="s">
        <v>56</v>
      </c>
      <c r="B61" s="281"/>
      <c r="C61" s="281"/>
      <c r="D61" s="281"/>
      <c r="E61" s="27"/>
    </row>
    <row r="62" spans="1:5" ht="15.75" x14ac:dyDescent="0.25">
      <c r="A62" s="281" t="s">
        <v>57</v>
      </c>
      <c r="B62" s="281"/>
      <c r="C62" s="281"/>
      <c r="D62" s="281"/>
      <c r="E62" s="27"/>
    </row>
    <row r="63" spans="1:5" ht="15.75" x14ac:dyDescent="0.25">
      <c r="A63" s="281" t="s">
        <v>58</v>
      </c>
      <c r="B63" s="281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5"/>
      <c r="B1" s="246" t="s">
        <v>0</v>
      </c>
      <c r="C1" s="246"/>
      <c r="D1" s="246"/>
      <c r="E1" s="246"/>
    </row>
    <row r="2" spans="1:5" ht="30.75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444</v>
      </c>
      <c r="B3" s="279"/>
      <c r="C3" s="254" t="s">
        <v>2</v>
      </c>
      <c r="D3" s="255"/>
      <c r="E3" s="256"/>
    </row>
    <row r="4" spans="1:5" ht="15.75" x14ac:dyDescent="0.25">
      <c r="A4" s="280" t="s">
        <v>497</v>
      </c>
      <c r="B4" s="280"/>
      <c r="C4" s="254" t="s">
        <v>244</v>
      </c>
      <c r="D4" s="255"/>
      <c r="E4" s="256"/>
    </row>
    <row r="5" spans="1:5" ht="15.75" x14ac:dyDescent="0.25">
      <c r="A5" s="253" t="s">
        <v>539</v>
      </c>
      <c r="B5" s="253"/>
      <c r="C5" s="254" t="s">
        <v>5</v>
      </c>
      <c r="D5" s="255"/>
      <c r="E5" s="256"/>
    </row>
    <row r="6" spans="1:5" ht="15.75" x14ac:dyDescent="0.25">
      <c r="A6" s="277" t="s">
        <v>546</v>
      </c>
      <c r="B6" s="284"/>
      <c r="C6" s="254" t="s">
        <v>245</v>
      </c>
      <c r="D6" s="255"/>
      <c r="E6" s="256"/>
    </row>
    <row r="7" spans="1:5" x14ac:dyDescent="0.25">
      <c r="A7" s="259" t="s">
        <v>545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0.5</v>
      </c>
      <c r="D11" s="23">
        <v>2107.0950000000003</v>
      </c>
      <c r="E11" s="23">
        <f t="shared" ref="E11:E33" si="0">PRODUCT(C11*D11)</f>
        <v>1053.5475000000001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v>350.35750000000002</v>
      </c>
      <c r="E12" s="23">
        <f t="shared" si="0"/>
        <v>420.42900000000003</v>
      </c>
    </row>
    <row r="13" spans="1:5" x14ac:dyDescent="0.25">
      <c r="A13" s="16" t="s">
        <v>247</v>
      </c>
      <c r="B13" s="16" t="s">
        <v>60</v>
      </c>
      <c r="C13" s="24">
        <v>0.8</v>
      </c>
      <c r="D13" s="23">
        <v>2603.8175000000001</v>
      </c>
      <c r="E13" s="23">
        <f t="shared" si="0"/>
        <v>2083.0540000000001</v>
      </c>
    </row>
    <row r="14" spans="1:5" x14ac:dyDescent="0.25">
      <c r="A14" s="16" t="s">
        <v>248</v>
      </c>
      <c r="B14" s="16" t="s">
        <v>60</v>
      </c>
      <c r="C14" s="24">
        <v>0.5</v>
      </c>
      <c r="D14" s="23">
        <v>3025.1680000000001</v>
      </c>
      <c r="E14" s="23">
        <f t="shared" si="0"/>
        <v>1512.5840000000001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v>533.33333333333337</v>
      </c>
      <c r="E15" s="23">
        <f t="shared" si="0"/>
        <v>2666.666666666667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110.29</v>
      </c>
      <c r="E16" s="23">
        <f t="shared" si="0"/>
        <v>110.29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77.272000000000006</v>
      </c>
      <c r="E17" s="23">
        <f>PRODUCT(C17*D17)</f>
        <v>154.54400000000001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309.51499999999999</v>
      </c>
      <c r="E18" s="23">
        <f t="shared" si="0"/>
        <v>371.41799999999995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66.5</v>
      </c>
      <c r="E19" s="23">
        <f t="shared" si="0"/>
        <v>133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89.59</v>
      </c>
      <c r="E20" s="23">
        <f t="shared" si="0"/>
        <v>268.77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147.53874999999999</v>
      </c>
      <c r="E21" s="23">
        <f t="shared" si="0"/>
        <v>147.53874999999999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63.465714285714284</v>
      </c>
      <c r="E22" s="23">
        <f t="shared" si="0"/>
        <v>95.198571428571427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88.197499999999991</v>
      </c>
      <c r="E23" s="23">
        <f t="shared" si="0"/>
        <v>44.098749999999995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74.881666666666675</v>
      </c>
      <c r="E24" s="23">
        <f t="shared" si="0"/>
        <v>134.78700000000001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106.47</v>
      </c>
      <c r="E25" s="23">
        <f t="shared" si="0"/>
        <v>42.588000000000001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26.28</v>
      </c>
      <c r="E26" s="23">
        <f t="shared" si="0"/>
        <v>473.04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28.127499999999998</v>
      </c>
      <c r="E27" s="23">
        <f t="shared" si="0"/>
        <v>168.76499999999999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27.841249999999999</v>
      </c>
      <c r="E28" s="23">
        <f t="shared" si="0"/>
        <v>334.09499999999997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131.6</v>
      </c>
      <c r="E29" s="23">
        <f t="shared" si="0"/>
        <v>197.39999999999998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51.134999999999998</v>
      </c>
      <c r="E30" s="23">
        <f t="shared" si="0"/>
        <v>204.54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2.5</v>
      </c>
      <c r="E31" s="23">
        <f t="shared" si="0"/>
        <v>100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39.113749999999996</v>
      </c>
      <c r="E32" s="23">
        <f t="shared" si="0"/>
        <v>39.113749999999996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74.881666666666675</v>
      </c>
      <c r="E33" s="23">
        <f t="shared" si="0"/>
        <v>299.5266666666667</v>
      </c>
    </row>
    <row r="34" spans="1:5" x14ac:dyDescent="0.25">
      <c r="A34" s="3" t="s">
        <v>36</v>
      </c>
      <c r="B34" s="3"/>
      <c r="C34" s="4"/>
      <c r="D34" s="4"/>
      <c r="E34" s="4">
        <f>SUM(E11:E33)</f>
        <v>11054.994654761906</v>
      </c>
    </row>
    <row r="35" spans="1:5" x14ac:dyDescent="0.25">
      <c r="A35" s="22" t="s">
        <v>37</v>
      </c>
      <c r="B35" s="22"/>
      <c r="C35" s="117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17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25" t="s">
        <v>65</v>
      </c>
      <c r="B47" s="125"/>
      <c r="C47" s="126"/>
      <c r="D47" s="125"/>
      <c r="E47" s="127">
        <f>SUM(E34+E42+E46)</f>
        <v>20060.994654761904</v>
      </c>
    </row>
    <row r="50" spans="1:4" x14ac:dyDescent="0.25">
      <c r="A50" s="263" t="s">
        <v>53</v>
      </c>
      <c r="B50" s="264"/>
    </row>
    <row r="51" spans="1:4" x14ac:dyDescent="0.25">
      <c r="A51" s="15" t="s">
        <v>8</v>
      </c>
      <c r="B51" s="25">
        <f>E34</f>
        <v>11054.994654761906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20060.994654761904</v>
      </c>
    </row>
    <row r="57" spans="1:4" x14ac:dyDescent="0.25">
      <c r="A57" s="265" t="s">
        <v>541</v>
      </c>
      <c r="B57" s="265"/>
      <c r="C57" s="265"/>
      <c r="D57" s="265"/>
    </row>
    <row r="58" spans="1:4" x14ac:dyDescent="0.25">
      <c r="A58" t="s">
        <v>54</v>
      </c>
    </row>
    <row r="59" spans="1:4" ht="15.75" x14ac:dyDescent="0.25">
      <c r="A59" s="243" t="s">
        <v>55</v>
      </c>
      <c r="B59" s="243"/>
      <c r="C59" s="243"/>
      <c r="D59" s="243"/>
    </row>
    <row r="60" spans="1:4" ht="15.75" x14ac:dyDescent="0.25">
      <c r="A60" s="243" t="s">
        <v>56</v>
      </c>
      <c r="B60" s="243"/>
      <c r="C60" s="243"/>
      <c r="D60" s="243"/>
    </row>
    <row r="61" spans="1:4" ht="15.75" x14ac:dyDescent="0.25">
      <c r="A61" s="243" t="s">
        <v>57</v>
      </c>
      <c r="B61" s="243"/>
      <c r="C61" s="243"/>
      <c r="D61" s="243"/>
    </row>
    <row r="62" spans="1:4" ht="15.75" x14ac:dyDescent="0.25">
      <c r="A62" s="243" t="s">
        <v>58</v>
      </c>
      <c r="B62" s="243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sqref="A1:E6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5"/>
      <c r="B1" s="246" t="s">
        <v>0</v>
      </c>
      <c r="C1" s="246"/>
      <c r="D1" s="246"/>
      <c r="E1" s="246"/>
    </row>
    <row r="2" spans="1:5" ht="33" customHeight="1" x14ac:dyDescent="0.25">
      <c r="A2" s="245"/>
      <c r="B2" s="246"/>
      <c r="C2" s="246"/>
      <c r="D2" s="246"/>
      <c r="E2" s="246"/>
    </row>
    <row r="3" spans="1:5" ht="15.75" x14ac:dyDescent="0.25">
      <c r="A3" s="279" t="s">
        <v>444</v>
      </c>
      <c r="B3" s="279"/>
      <c r="C3" s="254" t="s">
        <v>2</v>
      </c>
      <c r="D3" s="255"/>
      <c r="E3" s="256"/>
    </row>
    <row r="4" spans="1:5" ht="15.75" x14ac:dyDescent="0.25">
      <c r="A4" s="280" t="s">
        <v>66</v>
      </c>
      <c r="B4" s="280"/>
      <c r="C4" s="254" t="s">
        <v>498</v>
      </c>
      <c r="D4" s="255"/>
      <c r="E4" s="256"/>
    </row>
    <row r="5" spans="1:5" ht="15.75" x14ac:dyDescent="0.25">
      <c r="A5" s="253" t="s">
        <v>539</v>
      </c>
      <c r="B5" s="253"/>
      <c r="C5" s="254" t="s">
        <v>5</v>
      </c>
      <c r="D5" s="255"/>
      <c r="E5" s="256"/>
    </row>
    <row r="6" spans="1:5" ht="15.75" x14ac:dyDescent="0.25">
      <c r="A6" s="277" t="s">
        <v>546</v>
      </c>
      <c r="B6" s="284"/>
      <c r="C6" s="254" t="s">
        <v>245</v>
      </c>
      <c r="D6" s="255"/>
      <c r="E6" s="256"/>
    </row>
    <row r="7" spans="1:5" x14ac:dyDescent="0.25">
      <c r="A7" s="259" t="s">
        <v>545</v>
      </c>
      <c r="B7" s="260"/>
      <c r="C7" s="260"/>
      <c r="D7" s="260"/>
      <c r="E7" s="261"/>
    </row>
    <row r="8" spans="1:5" x14ac:dyDescent="0.25">
      <c r="A8" s="244" t="s">
        <v>6</v>
      </c>
      <c r="B8" s="244"/>
      <c r="C8" s="244"/>
      <c r="D8" s="244"/>
      <c r="E8" s="244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0.6</v>
      </c>
      <c r="D11" s="23">
        <v>2107.0950000000003</v>
      </c>
      <c r="E11" s="23">
        <f t="shared" ref="E11:E33" si="0">PRODUCT(C11*D11)</f>
        <v>1264.2570000000001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350.35750000000002</v>
      </c>
      <c r="E12" s="23">
        <f t="shared" si="0"/>
        <v>525.53625</v>
      </c>
    </row>
    <row r="13" spans="1:5" x14ac:dyDescent="0.25">
      <c r="A13" s="16" t="s">
        <v>247</v>
      </c>
      <c r="B13" s="16" t="s">
        <v>60</v>
      </c>
      <c r="C13" s="24">
        <v>1</v>
      </c>
      <c r="D13" s="23">
        <v>2603.8175000000001</v>
      </c>
      <c r="E13" s="23">
        <f t="shared" si="0"/>
        <v>2603.8175000000001</v>
      </c>
    </row>
    <row r="14" spans="1:5" x14ac:dyDescent="0.25">
      <c r="A14" s="16" t="s">
        <v>248</v>
      </c>
      <c r="B14" s="16" t="s">
        <v>60</v>
      </c>
      <c r="C14" s="24">
        <v>0.57999999999999996</v>
      </c>
      <c r="D14" s="23">
        <v>3025.1680000000001</v>
      </c>
      <c r="E14" s="23">
        <f t="shared" si="0"/>
        <v>1754.59744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v>533.33333333333337</v>
      </c>
      <c r="E15" s="23">
        <f>PRODUCT(C15*D15)</f>
        <v>4266.666666666667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110.29</v>
      </c>
      <c r="E16" s="23">
        <f t="shared" si="0"/>
        <v>110.29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77.272000000000006</v>
      </c>
      <c r="E17" s="23">
        <f t="shared" si="0"/>
        <v>154.54400000000001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309.51499999999999</v>
      </c>
      <c r="E18" s="23">
        <f t="shared" si="0"/>
        <v>371.41799999999995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66.5</v>
      </c>
      <c r="E19" s="23">
        <f t="shared" si="0"/>
        <v>133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89.59</v>
      </c>
      <c r="E20" s="23">
        <f t="shared" si="0"/>
        <v>268.77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147.53874999999999</v>
      </c>
      <c r="E21" s="23">
        <f t="shared" si="0"/>
        <v>147.53874999999999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63.465714285714284</v>
      </c>
      <c r="E22" s="23">
        <f t="shared" si="0"/>
        <v>95.198571428571427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88.197499999999991</v>
      </c>
      <c r="E23" s="23">
        <f t="shared" si="0"/>
        <v>44.098749999999995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74.881666666666675</v>
      </c>
      <c r="E24" s="23">
        <f t="shared" si="0"/>
        <v>134.78700000000001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106.47</v>
      </c>
      <c r="E25" s="23">
        <f t="shared" si="0"/>
        <v>42.588000000000001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26.28</v>
      </c>
      <c r="E26" s="23">
        <f t="shared" si="0"/>
        <v>473.04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28.127499999999998</v>
      </c>
      <c r="E27" s="23">
        <f t="shared" si="0"/>
        <v>168.76499999999999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27.841249999999999</v>
      </c>
      <c r="E28" s="23">
        <f t="shared" si="0"/>
        <v>334.09499999999997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131.6</v>
      </c>
      <c r="E29" s="23">
        <f t="shared" si="0"/>
        <v>197.39999999999998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51.134999999999998</v>
      </c>
      <c r="E30" s="23">
        <f t="shared" si="0"/>
        <v>204.54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2.5</v>
      </c>
      <c r="E31" s="23">
        <f t="shared" si="0"/>
        <v>100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39.113749999999996</v>
      </c>
      <c r="E32" s="23">
        <f t="shared" si="0"/>
        <v>39.113749999999996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74.881666666666675</v>
      </c>
      <c r="E33" s="23">
        <f t="shared" si="0"/>
        <v>299.5266666666667</v>
      </c>
    </row>
    <row r="34" spans="1:5" x14ac:dyDescent="0.25">
      <c r="A34" s="3" t="s">
        <v>36</v>
      </c>
      <c r="B34" s="3"/>
      <c r="C34" s="4"/>
      <c r="D34" s="4"/>
      <c r="E34" s="4">
        <f>SUM(E11:E33)</f>
        <v>13733.588344761903</v>
      </c>
    </row>
    <row r="35" spans="1:5" x14ac:dyDescent="0.25">
      <c r="A35" s="22" t="s">
        <v>37</v>
      </c>
      <c r="B35" s="22"/>
      <c r="C35" s="117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17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25" t="s">
        <v>65</v>
      </c>
      <c r="B47" s="125"/>
      <c r="C47" s="126"/>
      <c r="D47" s="125"/>
      <c r="E47" s="127">
        <f>SUM(E34+E42+E46)</f>
        <v>24999.588344761905</v>
      </c>
    </row>
    <row r="50" spans="1:4" x14ac:dyDescent="0.25">
      <c r="A50" s="263" t="s">
        <v>53</v>
      </c>
      <c r="B50" s="264"/>
    </row>
    <row r="51" spans="1:4" x14ac:dyDescent="0.25">
      <c r="A51" s="15" t="s">
        <v>8</v>
      </c>
      <c r="B51" s="25">
        <f>E34</f>
        <v>13733.588344761903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24999.588344761905</v>
      </c>
    </row>
    <row r="57" spans="1:4" x14ac:dyDescent="0.25">
      <c r="A57" s="265" t="s">
        <v>541</v>
      </c>
      <c r="B57" s="265"/>
      <c r="C57" s="265"/>
      <c r="D57" s="265"/>
    </row>
    <row r="58" spans="1:4" x14ac:dyDescent="0.25">
      <c r="A58" t="s">
        <v>54</v>
      </c>
    </row>
    <row r="59" spans="1:4" ht="15.75" x14ac:dyDescent="0.25">
      <c r="A59" s="243" t="s">
        <v>55</v>
      </c>
      <c r="B59" s="243"/>
      <c r="C59" s="243"/>
      <c r="D59" s="243"/>
    </row>
    <row r="60" spans="1:4" ht="15.75" x14ac:dyDescent="0.25">
      <c r="A60" s="243" t="s">
        <v>56</v>
      </c>
      <c r="B60" s="243"/>
      <c r="C60" s="243"/>
      <c r="D60" s="243"/>
    </row>
    <row r="61" spans="1:4" ht="15.75" x14ac:dyDescent="0.25">
      <c r="A61" s="243" t="s">
        <v>57</v>
      </c>
      <c r="B61" s="243"/>
      <c r="C61" s="243"/>
      <c r="D61" s="243"/>
    </row>
    <row r="62" spans="1:4" ht="15.75" x14ac:dyDescent="0.25">
      <c r="A62" s="243" t="s">
        <v>58</v>
      </c>
      <c r="B62" s="243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70041-d15e-47f4-a205-e39145419d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281625EF6624F95EA23AA76091015" ma:contentTypeVersion="15" ma:contentTypeDescription="Crie um novo documento." ma:contentTypeScope="" ma:versionID="8d39c66782bbd005817ea38775187c2d">
  <xsd:schema xmlns:xsd="http://www.w3.org/2001/XMLSchema" xmlns:xs="http://www.w3.org/2001/XMLSchema" xmlns:p="http://schemas.microsoft.com/office/2006/metadata/properties" xmlns:ns2="05b70041-d15e-47f4-a205-e39145419d6e" xmlns:ns3="3e1ea7d0-f302-4e81-a77c-2f784b5075b6" targetNamespace="http://schemas.microsoft.com/office/2006/metadata/properties" ma:root="true" ma:fieldsID="4f3ad7d2e7579a40da1d187d713f95df" ns2:_="" ns3:_="">
    <xsd:import namespace="05b70041-d15e-47f4-a205-e39145419d6e"/>
    <xsd:import namespace="3e1ea7d0-f302-4e81-a77c-2f784b507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70041-d15e-47f4-a205-e39145419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ce7fa5f9-00c4-4d3e-87cf-43bcfe285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a7d0-f302-4e81-a77c-2f784b507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81BC4B-55E0-41E7-AA87-41A52A49B9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C6556-658C-43BF-BD73-A2C2979110F9}">
  <ds:schemaRefs>
    <ds:schemaRef ds:uri="http://schemas.microsoft.com/office/2006/metadata/properties"/>
    <ds:schemaRef ds:uri="http://schemas.microsoft.com/office/infopath/2007/PartnerControls"/>
    <ds:schemaRef ds:uri="05b70041-d15e-47f4-a205-e39145419d6e"/>
  </ds:schemaRefs>
</ds:datastoreItem>
</file>

<file path=customXml/itemProps3.xml><?xml version="1.0" encoding="utf-8"?>
<ds:datastoreItem xmlns:ds="http://schemas.openxmlformats.org/officeDocument/2006/customXml" ds:itemID="{025EEEF8-4319-4C89-975E-120AC7856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70041-d15e-47f4-a205-e39145419d6e"/>
    <ds:schemaRef ds:uri="3e1ea7d0-f302-4e81-a77c-2f784b507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42</vt:i4>
      </vt:variant>
    </vt:vector>
  </HeadingPairs>
  <TitlesOfParts>
    <vt:vector size="42" baseType="lpstr">
      <vt:lpstr>RESUMO 08-2025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Maracujá</vt:lpstr>
      <vt:lpstr>Alho Semente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Alface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Marcel Kendy Rabelo Matsumoto</cp:lastModifiedBy>
  <cp:lastPrinted>2025-11-30T17:43:12Z</cp:lastPrinted>
  <dcterms:created xsi:type="dcterms:W3CDTF">2021-12-06T19:27:12Z</dcterms:created>
  <dcterms:modified xsi:type="dcterms:W3CDTF">2026-01-23T11:41:22Z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0x0101005A4281625EF6624F95EA23AA76091015</vt:lpwstr>
  </property>
  <property fmtid="{D5CDD505-2E9C-101B-9397-08002B2CF9AE}" pid="3" name="MediaServiceImageTags">
    <vt:lpwstr/>
  </property>
  <property fmtid="{D5CDD505-2E9C-101B-9397-08002B2CF9AE}" pid="4" name="MSIP_Label_444b72c9-df86-4ad9-b13e-6f826ef494bf_Enabled">
    <vt:lpwstr>true</vt:lpwstr>
  </property>
  <property fmtid="{D5CDD505-2E9C-101B-9397-08002B2CF9AE}" pid="5" name="MSIP_Label_444b72c9-df86-4ad9-b13e-6f826ef494bf_SetDate">
    <vt:lpwstr>2026-01-23T11:41:19Z</vt:lpwstr>
  </property>
  <property fmtid="{D5CDD505-2E9C-101B-9397-08002B2CF9AE}" pid="6" name="MSIP_Label_444b72c9-df86-4ad9-b13e-6f826ef494bf_Method">
    <vt:lpwstr>Privileged</vt:lpwstr>
  </property>
  <property fmtid="{D5CDD505-2E9C-101B-9397-08002B2CF9AE}" pid="7" name="MSIP_Label_444b72c9-df86-4ad9-b13e-6f826ef494bf_Name">
    <vt:lpwstr>PÚBLICA</vt:lpwstr>
  </property>
  <property fmtid="{D5CDD505-2E9C-101B-9397-08002B2CF9AE}" pid="8" name="MSIP_Label_444b72c9-df86-4ad9-b13e-6f826ef494bf_SiteId">
    <vt:lpwstr>28b886f2-1894-4dda-9cf2-066ad2e94c2c</vt:lpwstr>
  </property>
  <property fmtid="{D5CDD505-2E9C-101B-9397-08002B2CF9AE}" pid="9" name="MSIP_Label_444b72c9-df86-4ad9-b13e-6f826ef494bf_ActionId">
    <vt:lpwstr>c19e17ae-787a-446d-ba1f-d3c9d2b7c6bd</vt:lpwstr>
  </property>
  <property fmtid="{D5CDD505-2E9C-101B-9397-08002B2CF9AE}" pid="10" name="MSIP_Label_444b72c9-df86-4ad9-b13e-6f826ef494bf_ContentBits">
    <vt:lpwstr>0</vt:lpwstr>
  </property>
  <property fmtid="{D5CDD505-2E9C-101B-9397-08002B2CF9AE}" pid="11" name="MSIP_Label_444b72c9-df86-4ad9-b13e-6f826ef494bf_Tag">
    <vt:lpwstr>10, 0, 1, 1</vt:lpwstr>
  </property>
</Properties>
</file>