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ec1a2a21c01397/Área de Trabalho/Cotação Orçamento Sicoob/"/>
    </mc:Choice>
  </mc:AlternateContent>
  <xr:revisionPtr revIDLastSave="161" documentId="13_ncr:1_{BD5A7928-4C8A-43D3-8634-2539F123358F}" xr6:coauthVersionLast="47" xr6:coauthVersionMax="47" xr10:uidLastSave="{567F62A3-4F65-4A63-B81F-51984BE77DC1}"/>
  <bookViews>
    <workbookView xWindow="-120" yWindow="-120" windowWidth="20730" windowHeight="11040" firstSheet="13" activeTab="19" xr2:uid="{DBDFA155-49EB-4E9E-B5F3-74D68EBC6231}"/>
  </bookViews>
  <sheets>
    <sheet name="RESUMO 03-2025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Forrageiro" sheetId="48" r:id="rId24"/>
    <sheet name="Batata" sheetId="15" r:id="rId25"/>
    <sheet name="Cana de Açúcar" sheetId="52" r:id="rId26"/>
    <sheet name="Banana" sheetId="54" r:id="rId27"/>
    <sheet name="Abóbora Cabutiá" sheetId="53" r:id="rId28"/>
    <sheet name="Cria Extensivo" sheetId="38" r:id="rId29"/>
    <sheet name="Cria Semi Intensivo" sheetId="39" r:id="rId30"/>
    <sheet name="Recria Extensivo" sheetId="41" r:id="rId31"/>
    <sheet name="Recria Semi Intensivo" sheetId="42" r:id="rId32"/>
    <sheet name="Recria Intensivo" sheetId="43" r:id="rId33"/>
    <sheet name="Engorda Intensivo" sheetId="44" r:id="rId34"/>
    <sheet name="Engorda Semi Intensivo" sheetId="45" r:id="rId35"/>
    <sheet name="Engorda Extensivo" sheetId="46" r:id="rId36"/>
    <sheet name="Leite Extensivo" sheetId="60" r:id="rId37"/>
    <sheet name="Leite - Semi-intensivo " sheetId="36" r:id="rId38"/>
    <sheet name="Leite - Intensivo" sheetId="37" r:id="rId39"/>
  </sheets>
  <externalReferences>
    <externalReference r:id="rId40"/>
  </externalReferences>
  <definedNames>
    <definedName name="_xlnm._FilterDatabase" localSheetId="0" hidden="1">'RESUMO 03-2025'!$B$3:$E$30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0" l="1"/>
  <c r="E32" i="50"/>
  <c r="E29" i="50"/>
  <c r="E28" i="50"/>
  <c r="E30" i="50" s="1"/>
  <c r="B40" i="50" s="1"/>
  <c r="E27" i="50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E12" i="50"/>
  <c r="E11" i="50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E33" i="8"/>
  <c r="D33" i="8"/>
  <c r="B33" i="8"/>
  <c r="D32" i="8"/>
  <c r="E32" i="8" s="1"/>
  <c r="D31" i="8"/>
  <c r="E31" i="8" s="1"/>
  <c r="D30" i="8"/>
  <c r="C30" i="8"/>
  <c r="E30" i="8" s="1"/>
  <c r="B30" i="8"/>
  <c r="D29" i="8"/>
  <c r="C29" i="8"/>
  <c r="E29" i="8" s="1"/>
  <c r="B29" i="8"/>
  <c r="D28" i="8"/>
  <c r="C28" i="8"/>
  <c r="E28" i="8" s="1"/>
  <c r="B28" i="8"/>
  <c r="D27" i="8"/>
  <c r="C27" i="8"/>
  <c r="E27" i="8" s="1"/>
  <c r="B27" i="8"/>
  <c r="D26" i="8"/>
  <c r="C26" i="8"/>
  <c r="E26" i="8" s="1"/>
  <c r="B26" i="8"/>
  <c r="D25" i="8"/>
  <c r="C25" i="8"/>
  <c r="E25" i="8" s="1"/>
  <c r="B25" i="8"/>
  <c r="D24" i="8"/>
  <c r="C24" i="8"/>
  <c r="E24" i="8" s="1"/>
  <c r="B24" i="8"/>
  <c r="D23" i="8"/>
  <c r="C23" i="8"/>
  <c r="E23" i="8" s="1"/>
  <c r="B23" i="8"/>
  <c r="D22" i="8"/>
  <c r="C22" i="8"/>
  <c r="E22" i="8" s="1"/>
  <c r="B22" i="8"/>
  <c r="D21" i="8"/>
  <c r="C21" i="8"/>
  <c r="E21" i="8" s="1"/>
  <c r="B21" i="8"/>
  <c r="D20" i="8"/>
  <c r="C20" i="8"/>
  <c r="E20" i="8" s="1"/>
  <c r="B20" i="8"/>
  <c r="D19" i="8"/>
  <c r="C19" i="8"/>
  <c r="E19" i="8" s="1"/>
  <c r="B19" i="8"/>
  <c r="D18" i="8"/>
  <c r="C18" i="8"/>
  <c r="E18" i="8" s="1"/>
  <c r="B18" i="8"/>
  <c r="D17" i="8"/>
  <c r="C17" i="8"/>
  <c r="E17" i="8" s="1"/>
  <c r="B17" i="8"/>
  <c r="D16" i="8"/>
  <c r="C16" i="8"/>
  <c r="E16" i="8" s="1"/>
  <c r="B16" i="8"/>
  <c r="E13" i="8"/>
  <c r="D13" i="8"/>
  <c r="E12" i="8"/>
  <c r="D12" i="8"/>
  <c r="E11" i="8"/>
  <c r="E14" i="8" s="1"/>
  <c r="D11" i="8"/>
  <c r="B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D33" i="23"/>
  <c r="C33" i="23"/>
  <c r="E33" i="23" s="1"/>
  <c r="B33" i="23"/>
  <c r="D32" i="23"/>
  <c r="E32" i="23" s="1"/>
  <c r="E31" i="23"/>
  <c r="D31" i="23"/>
  <c r="D30" i="23"/>
  <c r="C30" i="23"/>
  <c r="E30" i="23" s="1"/>
  <c r="B30" i="23"/>
  <c r="D29" i="23"/>
  <c r="C29" i="23"/>
  <c r="E29" i="23" s="1"/>
  <c r="B29" i="23"/>
  <c r="D28" i="23"/>
  <c r="C28" i="23"/>
  <c r="E28" i="23" s="1"/>
  <c r="B28" i="23"/>
  <c r="D27" i="23"/>
  <c r="C27" i="23"/>
  <c r="E27" i="23" s="1"/>
  <c r="B27" i="23"/>
  <c r="D26" i="23"/>
  <c r="C26" i="23"/>
  <c r="E26" i="23" s="1"/>
  <c r="B26" i="23"/>
  <c r="D25" i="23"/>
  <c r="C25" i="23"/>
  <c r="E25" i="23" s="1"/>
  <c r="B25" i="23"/>
  <c r="D24" i="23"/>
  <c r="C24" i="23"/>
  <c r="E24" i="23" s="1"/>
  <c r="B24" i="23"/>
  <c r="D23" i="23"/>
  <c r="C23" i="23"/>
  <c r="E23" i="23" s="1"/>
  <c r="B23" i="23"/>
  <c r="D22" i="23"/>
  <c r="C22" i="23"/>
  <c r="E22" i="23" s="1"/>
  <c r="B22" i="23"/>
  <c r="D21" i="23"/>
  <c r="C21" i="23"/>
  <c r="E21" i="23" s="1"/>
  <c r="B21" i="23"/>
  <c r="D20" i="23"/>
  <c r="C20" i="23"/>
  <c r="E20" i="23" s="1"/>
  <c r="B20" i="23"/>
  <c r="D19" i="23"/>
  <c r="C19" i="23"/>
  <c r="E19" i="23" s="1"/>
  <c r="B19" i="23"/>
  <c r="D18" i="23"/>
  <c r="C18" i="23"/>
  <c r="E18" i="23" s="1"/>
  <c r="B18" i="23"/>
  <c r="D17" i="23"/>
  <c r="C17" i="23"/>
  <c r="E17" i="23" s="1"/>
  <c r="B17" i="23"/>
  <c r="D16" i="23"/>
  <c r="E16" i="23" s="1"/>
  <c r="B16" i="23"/>
  <c r="D13" i="23"/>
  <c r="E13" i="23" s="1"/>
  <c r="E12" i="23"/>
  <c r="D12" i="23"/>
  <c r="B12" i="23"/>
  <c r="D11" i="23"/>
  <c r="E11" i="23" s="1"/>
  <c r="E14" i="23" s="1"/>
  <c r="B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D29" i="7"/>
  <c r="C29" i="7"/>
  <c r="E29" i="7" s="1"/>
  <c r="B29" i="7"/>
  <c r="D28" i="7"/>
  <c r="E28" i="7" s="1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B17" i="7"/>
  <c r="E16" i="7"/>
  <c r="D16" i="7"/>
  <c r="B16" i="7"/>
  <c r="E13" i="7"/>
  <c r="D13" i="7"/>
  <c r="D12" i="7"/>
  <c r="E12" i="7" s="1"/>
  <c r="B12" i="7"/>
  <c r="D11" i="7"/>
  <c r="E11" i="7" s="1"/>
  <c r="E14" i="7" s="1"/>
  <c r="B11" i="7"/>
  <c r="E34" i="50" l="1"/>
  <c r="B41" i="50" s="1"/>
  <c r="E25" i="50"/>
  <c r="B39" i="50" s="1"/>
  <c r="E14" i="50"/>
  <c r="E34" i="8"/>
  <c r="B54" i="8" s="1"/>
  <c r="E49" i="8"/>
  <c r="B53" i="8"/>
  <c r="B57" i="8" s="1"/>
  <c r="B51" i="23"/>
  <c r="E34" i="23"/>
  <c r="B52" i="23" s="1"/>
  <c r="B47" i="7"/>
  <c r="E30" i="7"/>
  <c r="B48" i="7" s="1"/>
  <c r="B38" i="50" l="1"/>
  <c r="B42" i="50" s="1"/>
  <c r="E35" i="50"/>
  <c r="B55" i="23"/>
  <c r="E47" i="23"/>
  <c r="E43" i="7"/>
  <c r="B51" i="7"/>
  <c r="A50" i="11" l="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37" i="24"/>
  <c r="E38" i="24" s="1"/>
  <c r="B45" i="24" s="1"/>
  <c r="E35" i="24"/>
  <c r="B44" i="24" s="1"/>
  <c r="E34" i="24"/>
  <c r="E33" i="24"/>
  <c r="E32" i="24"/>
  <c r="E31" i="24"/>
  <c r="E30" i="24"/>
  <c r="E29" i="24"/>
  <c r="E28" i="24"/>
  <c r="E27" i="24"/>
  <c r="E26" i="24"/>
  <c r="E25" i="24"/>
  <c r="D22" i="24"/>
  <c r="E22" i="24" s="1"/>
  <c r="C22" i="24"/>
  <c r="B22" i="24"/>
  <c r="D21" i="24"/>
  <c r="E21" i="24" s="1"/>
  <c r="B21" i="24"/>
  <c r="E20" i="24"/>
  <c r="D19" i="24"/>
  <c r="E19" i="24" s="1"/>
  <c r="D18" i="24"/>
  <c r="E18" i="24" s="1"/>
  <c r="B18" i="24"/>
  <c r="D17" i="24"/>
  <c r="E17" i="24" s="1"/>
  <c r="B17" i="24"/>
  <c r="D16" i="24"/>
  <c r="C16" i="24"/>
  <c r="E16" i="24" s="1"/>
  <c r="B16" i="24"/>
  <c r="E15" i="24"/>
  <c r="D15" i="24"/>
  <c r="B15" i="24"/>
  <c r="D14" i="24"/>
  <c r="E14" i="24" s="1"/>
  <c r="C14" i="24"/>
  <c r="B14" i="24"/>
  <c r="D13" i="24"/>
  <c r="C13" i="24"/>
  <c r="B13" i="24"/>
  <c r="D12" i="24"/>
  <c r="E12" i="24" s="1"/>
  <c r="D11" i="24"/>
  <c r="E11" i="24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D20" i="15"/>
  <c r="C20" i="15"/>
  <c r="E20" i="15" s="1"/>
  <c r="D19" i="15"/>
  <c r="E19" i="15" s="1"/>
  <c r="C19" i="15"/>
  <c r="D18" i="15"/>
  <c r="C18" i="15"/>
  <c r="E18" i="15" s="1"/>
  <c r="D17" i="15"/>
  <c r="C17" i="15"/>
  <c r="D16" i="15"/>
  <c r="E16" i="15" s="1"/>
  <c r="C16" i="15"/>
  <c r="D15" i="15"/>
  <c r="C15" i="15"/>
  <c r="D14" i="15"/>
  <c r="C14" i="15"/>
  <c r="D13" i="15"/>
  <c r="C13" i="15"/>
  <c r="E13" i="15" s="1"/>
  <c r="E12" i="15"/>
  <c r="D12" i="15"/>
  <c r="D11" i="15"/>
  <c r="C11" i="15"/>
  <c r="E11" i="15" s="1"/>
  <c r="A34" i="37"/>
  <c r="A33" i="37"/>
  <c r="A32" i="37"/>
  <c r="E26" i="37"/>
  <c r="E27" i="37" s="1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B32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6" i="60"/>
  <c r="B33" i="60" s="1"/>
  <c r="E25" i="60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A26" i="46"/>
  <c r="A25" i="46"/>
  <c r="E19" i="46"/>
  <c r="E20" i="46" s="1"/>
  <c r="B26" i="46" s="1"/>
  <c r="E18" i="46"/>
  <c r="E15" i="46"/>
  <c r="E14" i="46"/>
  <c r="E13" i="46"/>
  <c r="E12" i="46"/>
  <c r="E11" i="46"/>
  <c r="E16" i="46" s="1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19" i="44"/>
  <c r="E20" i="44" s="1"/>
  <c r="B26" i="44" s="1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21" i="53"/>
  <c r="E21" i="53" s="1"/>
  <c r="D20" i="53"/>
  <c r="E20" i="53" s="1"/>
  <c r="D19" i="53"/>
  <c r="E19" i="53" s="1"/>
  <c r="D18" i="53"/>
  <c r="E18" i="53" s="1"/>
  <c r="D17" i="53"/>
  <c r="E17" i="53" s="1"/>
  <c r="D16" i="53"/>
  <c r="E16" i="53" s="1"/>
  <c r="D15" i="53"/>
  <c r="E15" i="53" s="1"/>
  <c r="D14" i="53"/>
  <c r="E14" i="53" s="1"/>
  <c r="D13" i="53"/>
  <c r="E13" i="53" s="1"/>
  <c r="E12" i="53"/>
  <c r="D12" i="53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E20" i="54"/>
  <c r="D20" i="54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1" i="52"/>
  <c r="E42" i="52" s="1"/>
  <c r="B49" i="52" s="1"/>
  <c r="E39" i="52"/>
  <c r="B48" i="52" s="1"/>
  <c r="E38" i="52"/>
  <c r="E37" i="52"/>
  <c r="E36" i="52"/>
  <c r="E35" i="52"/>
  <c r="E34" i="52"/>
  <c r="E33" i="52"/>
  <c r="E32" i="52"/>
  <c r="E31" i="52"/>
  <c r="E30" i="52"/>
  <c r="E29" i="52"/>
  <c r="D26" i="52"/>
  <c r="E26" i="52" s="1"/>
  <c r="C26" i="52"/>
  <c r="B26" i="52"/>
  <c r="D25" i="52"/>
  <c r="E25" i="52" s="1"/>
  <c r="B25" i="52"/>
  <c r="D24" i="52"/>
  <c r="E24" i="52" s="1"/>
  <c r="B24" i="52"/>
  <c r="D23" i="52"/>
  <c r="E23" i="52" s="1"/>
  <c r="B23" i="52"/>
  <c r="D22" i="52"/>
  <c r="C22" i="52"/>
  <c r="E22" i="52" s="1"/>
  <c r="B22" i="52"/>
  <c r="D21" i="52"/>
  <c r="C21" i="52"/>
  <c r="B21" i="52"/>
  <c r="D20" i="52"/>
  <c r="C20" i="52"/>
  <c r="B20" i="52"/>
  <c r="D19" i="52"/>
  <c r="C19" i="52"/>
  <c r="E19" i="52" s="1"/>
  <c r="B19" i="52"/>
  <c r="D18" i="52"/>
  <c r="C18" i="52"/>
  <c r="E18" i="52" s="1"/>
  <c r="B18" i="52"/>
  <c r="D17" i="52"/>
  <c r="E17" i="52" s="1"/>
  <c r="B17" i="52"/>
  <c r="D16" i="52"/>
  <c r="E16" i="52" s="1"/>
  <c r="C16" i="52"/>
  <c r="B16" i="52"/>
  <c r="D15" i="52"/>
  <c r="E15" i="52" s="1"/>
  <c r="B15" i="52"/>
  <c r="E14" i="52"/>
  <c r="E13" i="52"/>
  <c r="E12" i="52"/>
  <c r="E11" i="52"/>
  <c r="E39" i="48"/>
  <c r="E40" i="48" s="1"/>
  <c r="B47" i="48" s="1"/>
  <c r="E36" i="48"/>
  <c r="E35" i="48"/>
  <c r="E34" i="48"/>
  <c r="E33" i="48"/>
  <c r="E32" i="48"/>
  <c r="E31" i="48"/>
  <c r="E30" i="48"/>
  <c r="E29" i="48"/>
  <c r="E37" i="48" s="1"/>
  <c r="B46" i="48" s="1"/>
  <c r="E28" i="48"/>
  <c r="E27" i="48"/>
  <c r="D24" i="48"/>
  <c r="C24" i="48"/>
  <c r="E24" i="48" s="1"/>
  <c r="B24" i="48"/>
  <c r="D23" i="48"/>
  <c r="C23" i="48"/>
  <c r="B23" i="48"/>
  <c r="D22" i="48"/>
  <c r="E22" i="48" s="1"/>
  <c r="B22" i="48"/>
  <c r="E21" i="48"/>
  <c r="D20" i="48"/>
  <c r="E20" i="48" s="1"/>
  <c r="D19" i="48"/>
  <c r="E19" i="48" s="1"/>
  <c r="B19" i="48"/>
  <c r="D18" i="48"/>
  <c r="C18" i="48"/>
  <c r="E18" i="48" s="1"/>
  <c r="B18" i="48"/>
  <c r="D17" i="48"/>
  <c r="C17" i="48"/>
  <c r="B17" i="48"/>
  <c r="D16" i="48"/>
  <c r="C16" i="48"/>
  <c r="B16" i="48"/>
  <c r="D15" i="48"/>
  <c r="C15" i="48"/>
  <c r="E15" i="48" s="1"/>
  <c r="B15" i="48"/>
  <c r="D14" i="48"/>
  <c r="C14" i="48"/>
  <c r="E14" i="48" s="1"/>
  <c r="B14" i="48"/>
  <c r="D13" i="48"/>
  <c r="C13" i="48"/>
  <c r="B13" i="48"/>
  <c r="D12" i="48"/>
  <c r="E12" i="48" s="1"/>
  <c r="D11" i="48"/>
  <c r="E11" i="48" s="1"/>
  <c r="A55" i="14"/>
  <c r="A54" i="14"/>
  <c r="A53" i="14"/>
  <c r="A52" i="14"/>
  <c r="E46" i="14"/>
  <c r="E45" i="14"/>
  <c r="E44" i="14"/>
  <c r="E43" i="14"/>
  <c r="E42" i="14"/>
  <c r="E41" i="14"/>
  <c r="E40" i="14"/>
  <c r="E39" i="14"/>
  <c r="E38" i="14"/>
  <c r="E47" i="14" s="1"/>
  <c r="B55" i="14" s="1"/>
  <c r="E37" i="14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E19" i="14"/>
  <c r="E18" i="14"/>
  <c r="E17" i="14"/>
  <c r="E20" i="14" s="1"/>
  <c r="B53" i="14" s="1"/>
  <c r="E14" i="14"/>
  <c r="D13" i="14"/>
  <c r="E13" i="14" s="1"/>
  <c r="D12" i="14"/>
  <c r="E12" i="14" s="1"/>
  <c r="E11" i="14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E12" i="13"/>
  <c r="D12" i="13"/>
  <c r="D11" i="13"/>
  <c r="E11" i="13" s="1"/>
  <c r="E49" i="10"/>
  <c r="E48" i="10"/>
  <c r="E47" i="10"/>
  <c r="E46" i="10"/>
  <c r="E50" i="10" s="1"/>
  <c r="B59" i="10" s="1"/>
  <c r="E45" i="10"/>
  <c r="E44" i="10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36" i="10" s="1"/>
  <c r="B57" i="10" s="1"/>
  <c r="E27" i="10"/>
  <c r="E26" i="10"/>
  <c r="E25" i="10"/>
  <c r="E22" i="10"/>
  <c r="E21" i="10"/>
  <c r="E20" i="10"/>
  <c r="E19" i="10"/>
  <c r="E23" i="10" s="1"/>
  <c r="B56" i="10" s="1"/>
  <c r="E18" i="10"/>
  <c r="E17" i="10"/>
  <c r="E14" i="10"/>
  <c r="E13" i="10"/>
  <c r="E12" i="10"/>
  <c r="E11" i="10"/>
  <c r="E15" i="10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E42" i="9" s="1"/>
  <c r="B53" i="9" s="1"/>
  <c r="D33" i="9"/>
  <c r="E33" i="9" s="1"/>
  <c r="E32" i="9"/>
  <c r="D31" i="9"/>
  <c r="E31" i="9" s="1"/>
  <c r="D30" i="9"/>
  <c r="E30" i="9" s="1"/>
  <c r="A30" i="9"/>
  <c r="D29" i="9"/>
  <c r="E29" i="9" s="1"/>
  <c r="D28" i="9"/>
  <c r="E28" i="9" s="1"/>
  <c r="D27" i="9"/>
  <c r="E27" i="9" s="1"/>
  <c r="D26" i="9"/>
  <c r="E26" i="9" s="1"/>
  <c r="D25" i="9"/>
  <c r="E25" i="9" s="1"/>
  <c r="E24" i="9"/>
  <c r="D24" i="9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3" i="12" s="1"/>
  <c r="B41" i="12" s="1"/>
  <c r="E31" i="12"/>
  <c r="E28" i="12"/>
  <c r="E27" i="12"/>
  <c r="E26" i="12"/>
  <c r="E25" i="12"/>
  <c r="E24" i="12"/>
  <c r="E29" i="12" s="1"/>
  <c r="B40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E12" i="12"/>
  <c r="D11" i="12"/>
  <c r="E11" i="12" s="1"/>
  <c r="E13" i="12" s="1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3" i="6"/>
  <c r="B61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B6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E46" i="5" s="1"/>
  <c r="B63" i="5" s="1"/>
  <c r="D37" i="5"/>
  <c r="E37" i="5" s="1"/>
  <c r="D36" i="5"/>
  <c r="E36" i="5" s="1"/>
  <c r="D35" i="5"/>
  <c r="E35" i="5" s="1"/>
  <c r="E34" i="5"/>
  <c r="D34" i="5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3" i="5"/>
  <c r="B61" i="5" s="1"/>
  <c r="E22" i="5"/>
  <c r="E21" i="5"/>
  <c r="E20" i="5"/>
  <c r="E19" i="5"/>
  <c r="E18" i="5"/>
  <c r="E17" i="5"/>
  <c r="E16" i="5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2" i="4"/>
  <c r="E57" i="4" s="1"/>
  <c r="B66" i="4" s="1"/>
  <c r="E49" i="4"/>
  <c r="E48" i="4"/>
  <c r="E47" i="4"/>
  <c r="E46" i="4"/>
  <c r="E45" i="4"/>
  <c r="E44" i="4"/>
  <c r="E43" i="4"/>
  <c r="E42" i="4"/>
  <c r="E50" i="4" s="1"/>
  <c r="B65" i="4" s="1"/>
  <c r="E39" i="4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E31" i="4"/>
  <c r="D31" i="4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E25" i="4" s="1"/>
  <c r="B63" i="4" s="1"/>
  <c r="D15" i="4"/>
  <c r="E15" i="4" s="1"/>
  <c r="D14" i="4"/>
  <c r="E14" i="4" s="1"/>
  <c r="D13" i="4"/>
  <c r="E13" i="4" s="1"/>
  <c r="D12" i="4"/>
  <c r="E12" i="4" s="1"/>
  <c r="D11" i="4"/>
  <c r="E11" i="4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D33" i="3"/>
  <c r="C33" i="3"/>
  <c r="D32" i="3"/>
  <c r="C32" i="3"/>
  <c r="D31" i="3"/>
  <c r="C31" i="3"/>
  <c r="D30" i="3"/>
  <c r="C30" i="3"/>
  <c r="E30" i="3" s="1"/>
  <c r="D29" i="3"/>
  <c r="E29" i="3" s="1"/>
  <c r="C29" i="3"/>
  <c r="D28" i="3"/>
  <c r="C28" i="3"/>
  <c r="D27" i="3"/>
  <c r="C27" i="3"/>
  <c r="D26" i="3"/>
  <c r="C26" i="3"/>
  <c r="E26" i="3" s="1"/>
  <c r="E25" i="3"/>
  <c r="D25" i="3"/>
  <c r="C25" i="3"/>
  <c r="D24" i="3"/>
  <c r="C24" i="3"/>
  <c r="D23" i="3"/>
  <c r="C23" i="3"/>
  <c r="E23" i="3" s="1"/>
  <c r="D22" i="3"/>
  <c r="C22" i="3"/>
  <c r="E22" i="3" s="1"/>
  <c r="D21" i="3"/>
  <c r="C21" i="3"/>
  <c r="E21" i="3" s="1"/>
  <c r="D20" i="3"/>
  <c r="C20" i="3"/>
  <c r="D19" i="3"/>
  <c r="C19" i="3"/>
  <c r="E19" i="3" s="1"/>
  <c r="D18" i="3"/>
  <c r="C18" i="3"/>
  <c r="D17" i="3"/>
  <c r="C17" i="3"/>
  <c r="E17" i="3" s="1"/>
  <c r="D16" i="3"/>
  <c r="C16" i="3"/>
  <c r="D15" i="3"/>
  <c r="C15" i="3"/>
  <c r="E15" i="3" s="1"/>
  <c r="D14" i="3"/>
  <c r="C14" i="3"/>
  <c r="E14" i="3" s="1"/>
  <c r="D13" i="3"/>
  <c r="E13" i="3" s="1"/>
  <c r="D12" i="3"/>
  <c r="E12" i="3" s="1"/>
  <c r="D11" i="3"/>
  <c r="E11" i="3" s="1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51" i="55"/>
  <c r="B60" i="55" s="1"/>
  <c r="E50" i="55"/>
  <c r="E49" i="55"/>
  <c r="E48" i="55"/>
  <c r="E47" i="55"/>
  <c r="E44" i="55"/>
  <c r="E43" i="55"/>
  <c r="E42" i="55"/>
  <c r="E41" i="55"/>
  <c r="E40" i="55"/>
  <c r="E45" i="55" s="1"/>
  <c r="B59" i="55" s="1"/>
  <c r="D37" i="55"/>
  <c r="E37" i="55" s="1"/>
  <c r="D36" i="55"/>
  <c r="E36" i="55" s="1"/>
  <c r="D35" i="55"/>
  <c r="E35" i="55" s="1"/>
  <c r="D34" i="55"/>
  <c r="E34" i="55" s="1"/>
  <c r="D33" i="55"/>
  <c r="E33" i="55" s="1"/>
  <c r="D32" i="55"/>
  <c r="E32" i="55" s="1"/>
  <c r="D31" i="55"/>
  <c r="E31" i="55" s="1"/>
  <c r="D30" i="55"/>
  <c r="E30" i="55" s="1"/>
  <c r="D29" i="55"/>
  <c r="E29" i="55" s="1"/>
  <c r="D28" i="55"/>
  <c r="E28" i="55" s="1"/>
  <c r="D27" i="55"/>
  <c r="E27" i="55" s="1"/>
  <c r="D26" i="55"/>
  <c r="E26" i="55" s="1"/>
  <c r="D25" i="55"/>
  <c r="E25" i="55" s="1"/>
  <c r="D24" i="55"/>
  <c r="E24" i="55" s="1"/>
  <c r="E22" i="55"/>
  <c r="B57" i="55" s="1"/>
  <c r="E21" i="55"/>
  <c r="E20" i="55"/>
  <c r="E19" i="55"/>
  <c r="D16" i="55"/>
  <c r="E16" i="55" s="1"/>
  <c r="D15" i="55"/>
  <c r="E15" i="55" s="1"/>
  <c r="D14" i="55"/>
  <c r="E14" i="55" s="1"/>
  <c r="D13" i="55"/>
  <c r="E13" i="55" s="1"/>
  <c r="D12" i="55"/>
  <c r="E12" i="55" s="1"/>
  <c r="D11" i="55"/>
  <c r="E11" i="55" s="1"/>
  <c r="E60" i="56"/>
  <c r="E59" i="56"/>
  <c r="E58" i="56"/>
  <c r="E57" i="56"/>
  <c r="E61" i="56" s="1"/>
  <c r="B70" i="56" s="1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D38" i="56"/>
  <c r="E38" i="56" s="1"/>
  <c r="D37" i="56"/>
  <c r="E37" i="56" s="1"/>
  <c r="D36" i="56"/>
  <c r="E36" i="56" s="1"/>
  <c r="E35" i="56"/>
  <c r="D34" i="56"/>
  <c r="E34" i="56" s="1"/>
  <c r="D33" i="56"/>
  <c r="E33" i="56" s="1"/>
  <c r="D32" i="56"/>
  <c r="E32" i="56" s="1"/>
  <c r="D31" i="56"/>
  <c r="E31" i="56" s="1"/>
  <c r="D30" i="56"/>
  <c r="E30" i="56" s="1"/>
  <c r="D29" i="56"/>
  <c r="E29" i="56" s="1"/>
  <c r="D28" i="56"/>
  <c r="E28" i="56" s="1"/>
  <c r="D27" i="56"/>
  <c r="E27" i="56" s="1"/>
  <c r="D26" i="56"/>
  <c r="E26" i="56" s="1"/>
  <c r="D25" i="56"/>
  <c r="E25" i="56" s="1"/>
  <c r="D24" i="56"/>
  <c r="E24" i="56" s="1"/>
  <c r="D23" i="56"/>
  <c r="E23" i="56" s="1"/>
  <c r="E21" i="56"/>
  <c r="B67" i="56" s="1"/>
  <c r="E20" i="56"/>
  <c r="E19" i="56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55" i="58"/>
  <c r="B64" i="58" s="1"/>
  <c r="E54" i="58"/>
  <c r="E53" i="58"/>
  <c r="E52" i="58"/>
  <c r="E51" i="58"/>
  <c r="E50" i="58"/>
  <c r="E49" i="58"/>
  <c r="E46" i="58"/>
  <c r="E45" i="58"/>
  <c r="E44" i="58"/>
  <c r="E43" i="58"/>
  <c r="E42" i="58"/>
  <c r="E47" i="58" s="1"/>
  <c r="B63" i="58" s="1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D25" i="58"/>
  <c r="E25" i="58" s="1"/>
  <c r="E24" i="58"/>
  <c r="D24" i="58"/>
  <c r="D23" i="58"/>
  <c r="E23" i="58" s="1"/>
  <c r="E20" i="58"/>
  <c r="E19" i="58"/>
  <c r="E18" i="58"/>
  <c r="E21" i="58" s="1"/>
  <c r="B61" i="58" s="1"/>
  <c r="D15" i="58"/>
  <c r="E15" i="58" s="1"/>
  <c r="D14" i="58"/>
  <c r="E14" i="58" s="1"/>
  <c r="D13" i="58"/>
  <c r="E13" i="58" s="1"/>
  <c r="D12" i="58"/>
  <c r="E12" i="58" s="1"/>
  <c r="D11" i="58"/>
  <c r="E11" i="58" s="1"/>
  <c r="E30" i="47"/>
  <c r="E29" i="47"/>
  <c r="E28" i="47"/>
  <c r="E27" i="47"/>
  <c r="E26" i="47"/>
  <c r="E25" i="47"/>
  <c r="E24" i="47"/>
  <c r="E23" i="47"/>
  <c r="E22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5" i="47"/>
  <c r="E4" i="47"/>
  <c r="E20" i="3" l="1"/>
  <c r="E13" i="24"/>
  <c r="E21" i="52"/>
  <c r="E15" i="15"/>
  <c r="E22" i="15" s="1"/>
  <c r="E17" i="15"/>
  <c r="E14" i="11"/>
  <c r="E31" i="3"/>
  <c r="E33" i="3"/>
  <c r="E23" i="48"/>
  <c r="E14" i="15"/>
  <c r="E21" i="15"/>
  <c r="B45" i="11"/>
  <c r="E31" i="11"/>
  <c r="B47" i="11" s="1"/>
  <c r="E23" i="24"/>
  <c r="E40" i="4"/>
  <c r="B64" i="4" s="1"/>
  <c r="E13" i="48"/>
  <c r="E17" i="48"/>
  <c r="E26" i="54"/>
  <c r="E41" i="54" s="1"/>
  <c r="E16" i="48"/>
  <c r="E20" i="52"/>
  <c r="E27" i="52" s="1"/>
  <c r="E24" i="3"/>
  <c r="E32" i="1"/>
  <c r="E45" i="1" s="1"/>
  <c r="E28" i="3"/>
  <c r="E38" i="5"/>
  <c r="B62" i="5" s="1"/>
  <c r="E38" i="6"/>
  <c r="B62" i="6" s="1"/>
  <c r="E39" i="56"/>
  <c r="B68" i="56" s="1"/>
  <c r="E38" i="58"/>
  <c r="B62" i="58" s="1"/>
  <c r="E16" i="3"/>
  <c r="E18" i="3"/>
  <c r="E27" i="3"/>
  <c r="E32" i="3"/>
  <c r="E34" i="3"/>
  <c r="E14" i="5"/>
  <c r="B60" i="5" s="1"/>
  <c r="E14" i="6"/>
  <c r="B60" i="6" s="1"/>
  <c r="E24" i="13"/>
  <c r="B51" i="13" s="1"/>
  <c r="B34" i="37"/>
  <c r="B35" i="37" s="1"/>
  <c r="E28" i="37"/>
  <c r="B33" i="36"/>
  <c r="E27" i="36"/>
  <c r="B34" i="36"/>
  <c r="B31" i="60"/>
  <c r="B34" i="60" s="1"/>
  <c r="E27" i="60"/>
  <c r="B25" i="46"/>
  <c r="B27" i="46" s="1"/>
  <c r="E21" i="46"/>
  <c r="B25" i="45"/>
  <c r="B27" i="45" s="1"/>
  <c r="E21" i="45"/>
  <c r="E21" i="44"/>
  <c r="B25" i="44"/>
  <c r="B27" i="44" s="1"/>
  <c r="B26" i="41"/>
  <c r="B28" i="41" s="1"/>
  <c r="E22" i="41"/>
  <c r="E22" i="42"/>
  <c r="B26" i="42"/>
  <c r="B28" i="42" s="1"/>
  <c r="E22" i="43"/>
  <c r="B26" i="43"/>
  <c r="B28" i="43" s="1"/>
  <c r="B26" i="39"/>
  <c r="B28" i="39" s="1"/>
  <c r="E22" i="39"/>
  <c r="E22" i="38"/>
  <c r="B26" i="38"/>
  <c r="B28" i="38" s="1"/>
  <c r="E30" i="53"/>
  <c r="B45" i="54"/>
  <c r="B48" i="54" s="1"/>
  <c r="E25" i="48"/>
  <c r="E35" i="14"/>
  <c r="B54" i="14" s="1"/>
  <c r="E15" i="14"/>
  <c r="B53" i="13"/>
  <c r="B55" i="10"/>
  <c r="B60" i="10" s="1"/>
  <c r="E51" i="10"/>
  <c r="E14" i="9"/>
  <c r="E34" i="9"/>
  <c r="B52" i="9" s="1"/>
  <c r="B38" i="12"/>
  <c r="E22" i="12"/>
  <c r="B39" i="12" s="1"/>
  <c r="E55" i="6"/>
  <c r="E55" i="5"/>
  <c r="E16" i="4"/>
  <c r="E34" i="22"/>
  <c r="E34" i="21"/>
  <c r="E32" i="2"/>
  <c r="B50" i="1"/>
  <c r="B53" i="1" s="1"/>
  <c r="E38" i="55"/>
  <c r="B58" i="55" s="1"/>
  <c r="E17" i="55"/>
  <c r="E16" i="56"/>
  <c r="E16" i="58"/>
  <c r="E39" i="15" l="1"/>
  <c r="B43" i="15"/>
  <c r="B46" i="15" s="1"/>
  <c r="B66" i="6"/>
  <c r="E56" i="6"/>
  <c r="B66" i="5"/>
  <c r="E35" i="3"/>
  <c r="B52" i="3" s="1"/>
  <c r="E41" i="11"/>
  <c r="B50" i="11" s="1"/>
  <c r="E39" i="24"/>
  <c r="B46" i="24" s="1"/>
  <c r="B43" i="24"/>
  <c r="E56" i="5"/>
  <c r="E47" i="13"/>
  <c r="B54" i="13"/>
  <c r="E48" i="53"/>
  <c r="B52" i="53"/>
  <c r="B55" i="53" s="1"/>
  <c r="E43" i="52"/>
  <c r="B50" i="52" s="1"/>
  <c r="B47" i="52"/>
  <c r="E41" i="48"/>
  <c r="B48" i="48" s="1"/>
  <c r="B45" i="48"/>
  <c r="E48" i="14"/>
  <c r="B52" i="14"/>
  <c r="B56" i="14" s="1"/>
  <c r="E47" i="9"/>
  <c r="B51" i="9"/>
  <c r="B55" i="9" s="1"/>
  <c r="B42" i="12"/>
  <c r="E34" i="12"/>
  <c r="E58" i="4"/>
  <c r="B67" i="4" s="1"/>
  <c r="B62" i="4"/>
  <c r="E47" i="22"/>
  <c r="B54" i="22" s="1"/>
  <c r="B51" i="22"/>
  <c r="E47" i="21"/>
  <c r="B54" i="21" s="1"/>
  <c r="B51" i="21"/>
  <c r="E48" i="3"/>
  <c r="B55" i="3" s="1"/>
  <c r="E45" i="2"/>
  <c r="B52" i="2" s="1"/>
  <c r="B49" i="2"/>
  <c r="B56" i="55"/>
  <c r="B61" i="55" s="1"/>
  <c r="E52" i="55"/>
  <c r="E62" i="56"/>
  <c r="B66" i="56"/>
  <c r="B71" i="56" s="1"/>
  <c r="B60" i="58"/>
  <c r="B65" i="58" s="1"/>
  <c r="E56" i="58"/>
  <c r="E21" i="47" l="1"/>
  <c r="E6" i="47" l="1"/>
</calcChain>
</file>

<file path=xl/sharedStrings.xml><?xml version="1.0" encoding="utf-8"?>
<sst xmlns="http://schemas.openxmlformats.org/spreadsheetml/2006/main" count="3064" uniqueCount="569">
  <si>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</si>
  <si>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</si>
  <si>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</si>
  <si>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</si>
  <si>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</si>
  <si>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</si>
  <si>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</si>
  <si>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</si>
  <si>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</si>
  <si>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</si>
  <si>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</si>
  <si>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</si>
  <si>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</si>
  <si>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</si>
  <si>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</si>
  <si>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</si>
  <si>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</si>
  <si>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</si>
  <si>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</si>
  <si>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</si>
  <si>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</si>
  <si>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</si>
  <si>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</si>
  <si>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</si>
  <si>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</si>
  <si>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</si>
  <si>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</si>
  <si>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</si>
  <si>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</si>
  <si>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</si>
  <si>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</si>
  <si>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</si>
  <si>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</si>
  <si>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</si>
  <si>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</si>
  <si>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</si>
  <si>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</si>
  <si>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</si>
  <si>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</si>
  <si>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</si>
  <si>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</si>
  <si>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</si>
  <si>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</si>
  <si>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</si>
  <si>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</si>
  <si>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</si>
  <si>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</si>
  <si>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</si>
  <si>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</si>
  <si>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</si>
  <si>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</si>
  <si>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</si>
  <si>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</si>
  <si>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</si>
  <si>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</si>
  <si>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</si>
  <si>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</si>
  <si>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</si>
  <si>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</si>
  <si>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</si>
  <si>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</si>
  <si>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</si>
  <si>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</si>
  <si>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</si>
  <si>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</si>
  <si>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</si>
  <si>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</si>
  <si>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</si>
  <si>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</si>
  <si>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</si>
  <si>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</si>
  <si>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</si>
  <si>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</si>
  <si>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</si>
  <si>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</si>
  <si>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</si>
  <si>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</si>
  <si>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</si>
  <si>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</si>
  <si>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</si>
  <si>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</si>
  <si>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</si>
  <si>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</si>
  <si>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</si>
  <si>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</si>
  <si>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</si>
  <si>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</si>
  <si>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</si>
  <si>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</si>
  <si>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</si>
  <si>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</si>
  <si>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</si>
  <si>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</si>
  <si>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</si>
  <si>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</si>
  <si>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</si>
  <si>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</si>
  <si>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</si>
  <si>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</si>
  <si>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</si>
  <si>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</si>
  <si>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</si>
  <si>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</si>
  <si>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</si>
  <si>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</si>
  <si>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</si>
  <si>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</si>
  <si>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</si>
  <si>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</si>
  <si>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</si>
  <si>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</si>
  <si>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</si>
  <si>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</si>
  <si>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</si>
  <si>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</si>
  <si>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</si>
  <si>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</si>
  <si>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</si>
  <si>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</si>
  <si>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</si>
  <si>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</si>
  <si>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</si>
  <si>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</si>
  <si>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</si>
  <si>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</si>
  <si>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</si>
  <si>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</si>
  <si>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</si>
  <si>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</si>
  <si>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</si>
  <si>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</si>
  <si>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</si>
  <si>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</si>
  <si>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</si>
  <si>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</si>
  <si>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</si>
  <si>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</si>
  <si>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</si>
  <si>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</si>
  <si>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</si>
  <si>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</si>
  <si>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</si>
  <si>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</si>
  <si>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</si>
  <si>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</si>
  <si>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</si>
  <si>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</si>
  <si>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</si>
  <si>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</si>
  <si>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</si>
  <si>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</si>
  <si>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</si>
  <si>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</si>
  <si>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</si>
  <si>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</si>
  <si>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</si>
  <si>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</si>
  <si>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</si>
  <si>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</si>
  <si>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</si>
  <si>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</si>
  <si>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</si>
  <si>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</si>
  <si>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</si>
  <si>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</si>
  <si>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</si>
  <si>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</si>
  <si>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</si>
  <si>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</si>
  <si>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</si>
  <si>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</si>
  <si>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</si>
  <si>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</si>
  <si>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</si>
  <si>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</si>
  <si>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</si>
  <si>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</si>
  <si>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</si>
  <si>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</si>
  <si>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</si>
  <si>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</si>
  <si>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</si>
  <si>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</si>
  <si>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</si>
  <si>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</si>
  <si>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</si>
  <si>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</si>
  <si>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</si>
  <si>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</si>
  <si>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</si>
  <si>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</si>
  <si>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</si>
  <si>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</si>
  <si>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</si>
  <si>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</si>
  <si>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</si>
  <si>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</si>
  <si>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</si>
  <si>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</si>
  <si>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</si>
  <si>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</si>
  <si>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</si>
  <si>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</si>
  <si>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</si>
  <si>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</si>
  <si>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</si>
  <si>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</si>
  <si>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</si>
  <si>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</si>
  <si>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</si>
  <si>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</si>
  <si>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</si>
  <si>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</si>
  <si>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</si>
  <si>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</si>
  <si>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</si>
  <si>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</si>
  <si>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</si>
  <si>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</si>
  <si>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</si>
  <si>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</si>
  <si>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</si>
  <si>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</si>
  <si>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</si>
  <si>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</si>
  <si>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</si>
  <si>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</si>
  <si>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</si>
  <si>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</si>
  <si>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</si>
  <si>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</si>
  <si>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</si>
  <si>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</si>
  <si>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</si>
  <si>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</si>
  <si>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</si>
  <si>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</si>
  <si>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</si>
  <si>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</si>
  <si>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</si>
  <si>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</si>
  <si>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</si>
  <si>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</si>
  <si>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</si>
  <si>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</si>
  <si>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</si>
  <si>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</si>
  <si>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</si>
  <si>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</si>
  <si>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</si>
  <si>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</si>
  <si>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</si>
  <si>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</si>
  <si>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</si>
  <si>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</si>
  <si>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</si>
  <si>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</si>
  <si>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</si>
  <si>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</si>
  <si>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</si>
  <si>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</si>
  <si>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</si>
  <si>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</si>
  <si>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</si>
  <si>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</si>
  <si>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</si>
  <si>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</si>
  <si>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</si>
  <si>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</si>
  <si>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</si>
  <si>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</si>
  <si>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</si>
  <si>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</si>
  <si>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</si>
  <si>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</si>
  <si>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</si>
  <si>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</si>
  <si>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</si>
  <si>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</si>
  <si>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</si>
  <si>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</si>
  <si>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</si>
  <si>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</si>
  <si>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</si>
  <si>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</si>
  <si>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</si>
  <si>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</si>
  <si>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</si>
  <si>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</si>
  <si>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</si>
  <si>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</si>
  <si>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</si>
  <si>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</si>
  <si>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</si>
  <si>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</si>
  <si>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</si>
  <si>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</si>
  <si>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</si>
  <si>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</si>
  <si>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</si>
  <si>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</si>
  <si>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</si>
  <si>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</si>
  <si>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</si>
  <si>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</si>
  <si>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</si>
  <si>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</si>
  <si>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</si>
  <si>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</si>
  <si>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</si>
  <si>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</si>
  <si>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</si>
  <si>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</si>
  <si>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</si>
  <si>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</si>
  <si>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</si>
  <si>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</si>
  <si>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</si>
  <si>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</si>
  <si>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</si>
  <si>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</si>
  <si>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</si>
  <si>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</si>
  <si>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</si>
  <si>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</si>
  <si>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</si>
  <si>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</si>
  <si>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</si>
  <si>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</si>
  <si>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</si>
  <si>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</si>
  <si>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</si>
  <si>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</si>
  <si>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</si>
  <si>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</si>
  <si>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</si>
  <si>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</si>
  <si>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</si>
  <si>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</si>
  <si>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</si>
  <si>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</si>
  <si>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</si>
  <si>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</si>
  <si>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</si>
  <si>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</si>
  <si>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</si>
  <si>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</si>
  <si>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</si>
  <si>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</si>
  <si>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</si>
  <si>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</si>
  <si>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</si>
  <si>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</si>
  <si>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</si>
  <si>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</si>
  <si>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</si>
  <si>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</si>
  <si>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</si>
  <si>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</si>
  <si>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</si>
  <si>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</si>
  <si>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</si>
  <si>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</si>
  <si>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</si>
  <si>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</si>
  <si>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</si>
  <si>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</si>
  <si>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</si>
  <si>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</si>
  <si>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</si>
  <si>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</si>
  <si>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</si>
  <si>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</si>
  <si>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</si>
  <si>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</si>
  <si>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</si>
  <si>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</si>
  <si>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</si>
  <si>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</si>
  <si>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</si>
  <si>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</si>
  <si>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</si>
  <si>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</si>
  <si>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</si>
  <si>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</si>
  <si>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</si>
  <si>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</si>
  <si>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</si>
  <si>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</si>
  <si>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</si>
  <si>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</si>
  <si>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</si>
  <si>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</si>
  <si>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</si>
  <si>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</si>
  <si>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</si>
  <si>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</si>
  <si>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</si>
  <si>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</si>
  <si>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</si>
  <si>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</si>
  <si>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</si>
  <si>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</si>
  <si>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</si>
  <si>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</si>
  <si>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</si>
  <si>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</si>
  <si>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</si>
  <si>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</si>
  <si>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</si>
  <si>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</si>
  <si>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</si>
  <si>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</si>
  <si>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</si>
  <si>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</si>
  <si>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</si>
  <si>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</si>
  <si>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</si>
  <si>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</si>
  <si>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</si>
  <si>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</si>
  <si>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</si>
  <si>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</si>
  <si>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</si>
  <si>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</si>
  <si>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</si>
  <si>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</si>
  <si>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</si>
  <si>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</si>
  <si>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</si>
  <si>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</si>
  <si>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</si>
  <si>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</si>
  <si>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</si>
  <si>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</si>
  <si>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</si>
  <si>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</si>
  <si>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</si>
  <si>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</si>
  <si>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</si>
  <si>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</si>
  <si>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</si>
  <si>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</si>
  <si>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</si>
  <si>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</si>
  <si>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</si>
  <si>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</si>
  <si>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</si>
  <si>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</si>
  <si>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</si>
  <si>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</si>
  <si>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</si>
  <si>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</si>
  <si>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</si>
  <si>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</si>
  <si>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</si>
  <si>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</si>
  <si>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</si>
  <si>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</si>
  <si>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</si>
  <si>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</si>
  <si>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</si>
  <si>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</si>
  <si>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</si>
  <si>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</si>
  <si>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</si>
  <si>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</si>
  <si>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</si>
  <si>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</si>
  <si>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</si>
  <si>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</si>
  <si>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</si>
  <si>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</si>
  <si>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</si>
  <si>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</si>
  <si>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</si>
  <si>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</si>
  <si>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</si>
  <si>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</si>
  <si>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</si>
  <si>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</si>
  <si>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</si>
  <si>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</si>
  <si>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</si>
  <si>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</si>
  <si>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</si>
  <si>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</si>
  <si>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</si>
  <si>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</si>
  <si>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</si>
  <si>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</si>
  <si>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</si>
  <si>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</si>
  <si>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</si>
  <si>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</si>
  <si>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</si>
  <si>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</si>
  <si>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</si>
  <si>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</si>
  <si>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</si>
  <si>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</si>
  <si>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</si>
  <si>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Produtividade: 20.000  kg/ha</t>
  </si>
  <si>
    <t>Arrendamento: R$ 4.818,400 (4 Sc/ha - R$ 1.204,60 a saca)</t>
  </si>
  <si>
    <t>Nível de Tecnologia: Média a Alta</t>
  </si>
  <si>
    <t>Produtividade: 18 a 25 ton/ha</t>
  </si>
  <si>
    <t>Produtividade: 120 a 140 sc/ha</t>
  </si>
  <si>
    <t>Produtividade: 141 a 180 sc/ha</t>
  </si>
  <si>
    <t>Produtividade: de 180 a 220 sc/ha</t>
  </si>
  <si>
    <t>Arrendamento: R$ 2.800,00/ha</t>
  </si>
  <si>
    <t>Produtividade: 67 sc/ha</t>
  </si>
  <si>
    <t>Produtividade:  30.000 kg/ha</t>
  </si>
  <si>
    <t>Adubação de Plantio 1</t>
  </si>
  <si>
    <t>Adubação Cobertura 1</t>
  </si>
  <si>
    <t>Adubação de Cobertura 2</t>
  </si>
  <si>
    <t>Produtividade: 40,0 ton/ha</t>
  </si>
  <si>
    <t>Produtividade: 70 ton/ha</t>
  </si>
  <si>
    <t>Produtividade 15 a 20L/Animal</t>
  </si>
  <si>
    <t>Produtividade 20 a 25L/Animal</t>
  </si>
  <si>
    <t>Produtividade 25 a 30L/Animal</t>
  </si>
  <si>
    <t xml:space="preserve">                      Engenheiro Agrônomo</t>
  </si>
  <si>
    <t>CPF: 578.822.826-34</t>
  </si>
  <si>
    <t>Produtividade: 80 sc/ha</t>
  </si>
  <si>
    <t>Assistência Técnica</t>
  </si>
  <si>
    <t>Ciclo: 130 dias</t>
  </si>
  <si>
    <t>Cultura: Cenoura de Inverno</t>
  </si>
  <si>
    <t>Intervalo de Plantio: Dezembro a Maio</t>
  </si>
  <si>
    <t>Intervalo de Colheita: Março a Agosto</t>
  </si>
  <si>
    <t>Intervalo de Plantio: Junho a Novembro</t>
  </si>
  <si>
    <t>Produtividade: 2800 cxs/ha (56 ton/ha)</t>
  </si>
  <si>
    <t>Cultura: Milho Silagem</t>
  </si>
  <si>
    <t>Produtividade: 30 toneladas/ha</t>
  </si>
  <si>
    <t>Intervalo de Plantio: Janeiro a Março</t>
  </si>
  <si>
    <t xml:space="preserve">Intervalo de Colheita: Abril a Junho </t>
  </si>
  <si>
    <t>Serviço de Ensilagem</t>
  </si>
  <si>
    <t>Data da atualização: 15/Março/2025</t>
  </si>
  <si>
    <t>Preço Médio de Venda (Últimos 6 Meses): R$ 2,72/kg</t>
  </si>
  <si>
    <t>São Gotardo/MG  15 de Março de 2025</t>
  </si>
  <si>
    <t>Preço Médio de Venda (Últimos 6 Meses): R$ 9,10/kg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</si>
  <si>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R$ 89,00/cx 89,16 kg</t>
    </r>
  </si>
  <si>
    <t>Preço Médio Venda (Últimos 6 Meses):  R$ 2189,59/saca</t>
  </si>
  <si>
    <t>Arrendamento: R$ 8.758,36 (4 Sc/ha - R$ 2189,59 a saca)</t>
  </si>
  <si>
    <t>Preço Médio de Venda (Últimos 6 Meses): R$ 7,99/kg</t>
  </si>
  <si>
    <t>Arrendamento: R$ 8.758,36 (referente a 4 sacas de café/ha - preço médio de R$ 2189,59)</t>
  </si>
  <si>
    <t>Preço Médio Venda (Últimos 6 Meses): R$ 200,00 cx 10 kg</t>
  </si>
  <si>
    <t>Produtividade: 1550 cx/ha (31 ton/ha)</t>
  </si>
  <si>
    <t>Preço Médio Venda (Últimos 6 Meses): 51,25 Caixa 20 kg</t>
  </si>
  <si>
    <t>Preço Médio Venda (Últimos 6 Meses): R$ 74,30/sc</t>
  </si>
  <si>
    <t xml:space="preserve">Preço Médio de Venda (Últimos 6 Meses: 347,50 ton </t>
  </si>
  <si>
    <t>Preço Médio Venda (Últimos 6 Meses): 95,86 saco 50 kg</t>
  </si>
  <si>
    <t>Arrendamento: R$ 2.300,00/ha</t>
  </si>
  <si>
    <t>Preço Médio de Venda (Últimos 6 Meses): R$ 134,30 sc</t>
  </si>
  <si>
    <t>Preço Médio Venda (Últimos 6 Meses): R$ 64,00 sc 20 kg</t>
  </si>
  <si>
    <t>Preço Médio Venda (Últimos 6 Meses): R$ 39,75 cx 20 kg</t>
  </si>
  <si>
    <t>Preço Médio Venda (Últimos 6 Meses): R$  38,75 cx 25 kg</t>
  </si>
  <si>
    <t xml:space="preserve">Inseticida 3 (2x) </t>
  </si>
  <si>
    <t>Preço Médio de Venda (Últimos 6 Meses): R$ 347,00 ton</t>
  </si>
  <si>
    <t>Preço Médio de Venda (Últimos 6 Meses): R$ 163,73 ton</t>
  </si>
  <si>
    <t>Preço Médio de Venda (Últimos 6 Meses):  R$ 4,64 kg</t>
  </si>
  <si>
    <t>Preço Médio de Venda (Últimos 6 Meses):  R$ 2,81 kg</t>
  </si>
  <si>
    <t>Preço Médio de Venda (Últimos 6 Meses): R$ 3180,00 cabeça</t>
  </si>
  <si>
    <t>Preço Médio de Venda (Últimos 6 Meses): R$ 308,24@</t>
  </si>
  <si>
    <t>Preço Médio de Venda (Últimos 6 Meses): R$ 3,10 litro</t>
  </si>
  <si>
    <t>Produtividade: 40.000 kg/ha (800 sacas/ha)</t>
  </si>
  <si>
    <t>Preço Médio Venda (Últimos 6 Meses): 93,00 saco 50 kg</t>
  </si>
  <si>
    <t>Preço Médio Venda (Últimos 6 Meses): R$ 65,00 sc 60 kg</t>
  </si>
  <si>
    <t>Produtividade: 55 sc/ha</t>
  </si>
  <si>
    <t>Arrendamento: R$ 2.600,00/ha (20 sacas/há)</t>
  </si>
  <si>
    <t>Preço Médio Venda (Últimos 6 Meses): R$ 250,00 sc 60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</si>
</sst>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5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44" fontId="0" fillId="10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6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5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6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6" xfId="0" applyNumberFormat="1" applyBorder="1"/>
    <xf numFmtId="0" fontId="2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4" fontId="0" fillId="10" borderId="1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0" fillId="4" borderId="4" xfId="4" applyFont="1" applyBorder="1" applyAlignment="1">
      <alignment horizontal="left"/>
    </xf>
    <xf numFmtId="0" fontId="13" fillId="2" borderId="1" xfId="2" applyFont="1" applyBorder="1"/>
    <xf numFmtId="44" fontId="13" fillId="2" borderId="1" xfId="2" applyNumberFormat="1" applyFont="1" applyBorder="1"/>
    <xf numFmtId="166" fontId="7" fillId="2" borderId="1" xfId="2" applyNumberFormat="1" applyFont="1" applyBorder="1"/>
    <xf numFmtId="0" fontId="1" fillId="5" borderId="1" xfId="1" applyNumberFormat="1" applyFill="1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left" vertical="center"/>
    </xf>
    <xf numFmtId="0" fontId="2" fillId="14" borderId="21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1" fillId="4" borderId="2" xfId="4" applyFont="1" applyBorder="1" applyAlignment="1"/>
    <xf numFmtId="0" fontId="11" fillId="4" borderId="4" xfId="4" applyFont="1" applyBorder="1" applyAlignment="1"/>
    <xf numFmtId="0" fontId="1" fillId="0" borderId="0" xfId="0" applyFont="1" applyAlignment="1">
      <alignment horizontal="center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0" fillId="4" borderId="4" xfId="4" applyFont="1" applyBorder="1" applyAlignment="1">
      <alignment horizontal="left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  <xf numFmtId="0" fontId="1" fillId="4" borderId="2" xfId="4" applyFont="1" applyBorder="1" applyAlignment="1">
      <alignment horizontal="left"/>
    </xf>
    <xf numFmtId="0" fontId="1" fillId="4" borderId="4" xfId="4" applyFont="1" applyBorder="1" applyAlignment="1">
      <alignment horizontal="left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0B8C81-8667-450C-83DA-5205367F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73E6E1-8C8F-4A0F-8097-471A12BB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A14A37-39DC-4679-9068-BFDF502C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229307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5F35CE-9C1E-4439-9B2B-E886D251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16F1EE-4940-4CED-A9AC-D5E648F54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516591</xdr:colOff>
      <xdr:row>0</xdr:row>
      <xdr:rowOff>60512</xdr:rowOff>
    </xdr:from>
    <xdr:to>
      <xdr:col>0</xdr:col>
      <xdr:colOff>1828800</xdr:colOff>
      <xdr:row>1</xdr:row>
      <xdr:rowOff>310678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91" y="605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Or&#231;amento%20Sicoob/Planilhas%20Sicoob%20-%20Refer&#234;ncias%20Mar&#231;o%202025.xlsx" TargetMode="External"/><Relationship Id="rId1" Type="http://schemas.openxmlformats.org/officeDocument/2006/relationships/externalLinkPath" Target="Planilhas%20Sicoob%20-%20Refer&#234;ncias%20Mar&#231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3-2025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3-2025"/>
      <sheetName val="Banana"/>
      <sheetName val="Referência Banana"/>
      <sheetName val="Abóbora Cabutiá"/>
      <sheetName val="Referência Abóbora Cabutiá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>
        <row r="65">
          <cell r="B65">
            <v>29440.596088888888</v>
          </cell>
        </row>
      </sheetData>
      <sheetData sheetId="2">
        <row r="6">
          <cell r="D6">
            <v>300.25</v>
          </cell>
        </row>
        <row r="7">
          <cell r="D7">
            <v>2674.884</v>
          </cell>
        </row>
        <row r="8">
          <cell r="D8">
            <v>407.16666666666669</v>
          </cell>
        </row>
        <row r="9">
          <cell r="D9">
            <v>3111.444</v>
          </cell>
        </row>
        <row r="10">
          <cell r="D10">
            <v>2902.6666666666665</v>
          </cell>
        </row>
        <row r="12">
          <cell r="D12">
            <v>30.544444444444441</v>
          </cell>
        </row>
        <row r="13">
          <cell r="D13">
            <v>166</v>
          </cell>
        </row>
        <row r="14">
          <cell r="D14">
            <v>205.93333333333331</v>
          </cell>
        </row>
        <row r="16">
          <cell r="D16">
            <v>17.420000000000002</v>
          </cell>
        </row>
        <row r="17">
          <cell r="D17">
            <v>21.5</v>
          </cell>
        </row>
        <row r="18">
          <cell r="D18">
            <v>66.75</v>
          </cell>
        </row>
        <row r="19">
          <cell r="D19">
            <v>349.88499999999999</v>
          </cell>
        </row>
        <row r="20">
          <cell r="D20">
            <v>66</v>
          </cell>
        </row>
        <row r="21">
          <cell r="D21">
            <v>42.43333333333333</v>
          </cell>
        </row>
        <row r="22">
          <cell r="D22">
            <v>31.608333333333334</v>
          </cell>
        </row>
        <row r="23">
          <cell r="D23">
            <v>104.25</v>
          </cell>
        </row>
        <row r="24">
          <cell r="D24">
            <v>43.863333333333337</v>
          </cell>
        </row>
        <row r="25">
          <cell r="E25">
            <v>52.666666666666664</v>
          </cell>
        </row>
        <row r="26">
          <cell r="E26">
            <v>1500</v>
          </cell>
        </row>
      </sheetData>
      <sheetData sheetId="3">
        <row r="71">
          <cell r="B71">
            <v>113990.98556666667</v>
          </cell>
        </row>
      </sheetData>
      <sheetData sheetId="4">
        <row r="6">
          <cell r="D6">
            <v>300.25</v>
          </cell>
        </row>
        <row r="7">
          <cell r="D7">
            <v>3111.444</v>
          </cell>
        </row>
        <row r="8">
          <cell r="D8">
            <v>407.16666666666669</v>
          </cell>
        </row>
        <row r="9">
          <cell r="D9">
            <v>3464.8979999999997</v>
          </cell>
        </row>
        <row r="10">
          <cell r="D10">
            <v>2902.6666666666665</v>
          </cell>
        </row>
        <row r="12">
          <cell r="D12">
            <v>9.1812500000000004</v>
          </cell>
        </row>
        <row r="13">
          <cell r="D13">
            <v>60</v>
          </cell>
        </row>
        <row r="14">
          <cell r="D14">
            <v>46.93</v>
          </cell>
        </row>
        <row r="15">
          <cell r="D15">
            <v>14.18</v>
          </cell>
        </row>
        <row r="16">
          <cell r="D16">
            <v>31.608333333333334</v>
          </cell>
        </row>
        <row r="17">
          <cell r="D17">
            <v>214.62</v>
          </cell>
        </row>
        <row r="18">
          <cell r="D18">
            <v>66</v>
          </cell>
        </row>
        <row r="19">
          <cell r="D19">
            <v>57.261666666666663</v>
          </cell>
        </row>
        <row r="20">
          <cell r="D20">
            <v>166</v>
          </cell>
        </row>
        <row r="21">
          <cell r="D21">
            <v>205.93333333333331</v>
          </cell>
        </row>
        <row r="22">
          <cell r="D22">
            <v>104.25</v>
          </cell>
        </row>
        <row r="23">
          <cell r="D23">
            <v>57.817499999999995</v>
          </cell>
        </row>
        <row r="25">
          <cell r="D25">
            <v>43.863333333333337</v>
          </cell>
        </row>
        <row r="26">
          <cell r="D26">
            <v>52.666666666666664</v>
          </cell>
        </row>
        <row r="27">
          <cell r="D27">
            <v>303.33333333333331</v>
          </cell>
        </row>
      </sheetData>
      <sheetData sheetId="5">
        <row r="61">
          <cell r="B61">
            <v>27724.056716666666</v>
          </cell>
        </row>
      </sheetData>
      <sheetData sheetId="6">
        <row r="6">
          <cell r="D6">
            <v>300.25</v>
          </cell>
        </row>
        <row r="7">
          <cell r="D7">
            <v>3111.444</v>
          </cell>
        </row>
        <row r="8">
          <cell r="D8">
            <v>407.16666666666669</v>
          </cell>
        </row>
        <row r="9">
          <cell r="D9">
            <v>2165.5</v>
          </cell>
        </row>
        <row r="10">
          <cell r="D10">
            <v>1926.2750000000001</v>
          </cell>
        </row>
        <row r="11">
          <cell r="D11">
            <v>3464.8979999999997</v>
          </cell>
        </row>
        <row r="13">
          <cell r="D13">
            <v>9.1812500000000004</v>
          </cell>
        </row>
        <row r="14">
          <cell r="D14">
            <v>66.75</v>
          </cell>
        </row>
        <row r="15">
          <cell r="D15">
            <v>46.93</v>
          </cell>
        </row>
        <row r="16">
          <cell r="D16">
            <v>14.18</v>
          </cell>
        </row>
        <row r="17">
          <cell r="D17">
            <v>31.608333333333334</v>
          </cell>
        </row>
        <row r="18">
          <cell r="D18">
            <v>73.068000000000012</v>
          </cell>
        </row>
        <row r="19">
          <cell r="D19">
            <v>66</v>
          </cell>
        </row>
        <row r="20">
          <cell r="D20">
            <v>166</v>
          </cell>
        </row>
        <row r="21">
          <cell r="D21">
            <v>205.93333333333331</v>
          </cell>
        </row>
        <row r="22">
          <cell r="D22">
            <v>104.25</v>
          </cell>
        </row>
        <row r="23">
          <cell r="D23">
            <v>57.817499999999995</v>
          </cell>
        </row>
        <row r="24">
          <cell r="D24">
            <v>119.16</v>
          </cell>
        </row>
        <row r="25">
          <cell r="D25">
            <v>43.863333333333337</v>
          </cell>
        </row>
        <row r="26">
          <cell r="D26">
            <v>52.666666666666664</v>
          </cell>
        </row>
      </sheetData>
      <sheetData sheetId="7">
        <row r="53">
          <cell r="B53">
            <v>13735.546749206349</v>
          </cell>
        </row>
      </sheetData>
      <sheetData sheetId="8">
        <row r="7">
          <cell r="D7">
            <v>300.25</v>
          </cell>
        </row>
        <row r="9">
          <cell r="D9">
            <v>73.068000000000012</v>
          </cell>
        </row>
        <row r="10">
          <cell r="D10">
            <v>200.39</v>
          </cell>
        </row>
        <row r="11">
          <cell r="D11">
            <v>66</v>
          </cell>
        </row>
        <row r="12">
          <cell r="D12">
            <v>55.954999999999998</v>
          </cell>
        </row>
        <row r="13">
          <cell r="D13">
            <v>33.175714285714285</v>
          </cell>
        </row>
        <row r="14">
          <cell r="D14">
            <v>1078.3319999999999</v>
          </cell>
        </row>
        <row r="15">
          <cell r="D15">
            <v>456.42333333333335</v>
          </cell>
        </row>
        <row r="16">
          <cell r="D16">
            <v>139.4</v>
          </cell>
        </row>
        <row r="17">
          <cell r="D17">
            <v>65.8</v>
          </cell>
        </row>
        <row r="18">
          <cell r="D18">
            <v>73</v>
          </cell>
        </row>
        <row r="19">
          <cell r="D19">
            <v>221.33</v>
          </cell>
        </row>
        <row r="20">
          <cell r="D20">
            <v>119.16</v>
          </cell>
        </row>
        <row r="22">
          <cell r="D22">
            <v>17.420000000000002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160.70666666666668</v>
          </cell>
        </row>
        <row r="27">
          <cell r="D27">
            <v>30.544444444444441</v>
          </cell>
        </row>
        <row r="28">
          <cell r="D28">
            <v>205.93333333333331</v>
          </cell>
        </row>
        <row r="29">
          <cell r="D29">
            <v>65.8</v>
          </cell>
        </row>
      </sheetData>
      <sheetData sheetId="9">
        <row r="52">
          <cell r="B52">
            <v>16461.081778730157</v>
          </cell>
        </row>
      </sheetData>
      <sheetData sheetId="10">
        <row r="6">
          <cell r="D6">
            <v>2790.41</v>
          </cell>
        </row>
        <row r="7">
          <cell r="D7">
            <v>300.25</v>
          </cell>
        </row>
        <row r="9">
          <cell r="D9">
            <v>73.068000000000012</v>
          </cell>
        </row>
        <row r="10">
          <cell r="D10">
            <v>200.39</v>
          </cell>
        </row>
        <row r="11">
          <cell r="D11">
            <v>66</v>
          </cell>
        </row>
        <row r="12">
          <cell r="D12">
            <v>55.954999999999998</v>
          </cell>
        </row>
        <row r="13">
          <cell r="D13">
            <v>33.175714285714285</v>
          </cell>
        </row>
        <row r="14">
          <cell r="D14">
            <v>1078.3319999999999</v>
          </cell>
        </row>
        <row r="15">
          <cell r="D15">
            <v>456.42333333333335</v>
          </cell>
        </row>
        <row r="16">
          <cell r="D16">
            <v>139.4</v>
          </cell>
        </row>
        <row r="17">
          <cell r="D17">
            <v>65.8</v>
          </cell>
        </row>
        <row r="18">
          <cell r="D18">
            <v>73</v>
          </cell>
        </row>
        <row r="19">
          <cell r="D19">
            <v>221.33</v>
          </cell>
        </row>
        <row r="20">
          <cell r="D20">
            <v>119.16</v>
          </cell>
        </row>
        <row r="22">
          <cell r="D22">
            <v>17.420000000000002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160.70666666666668</v>
          </cell>
        </row>
        <row r="27">
          <cell r="D27">
            <v>30.544444444444441</v>
          </cell>
        </row>
        <row r="28">
          <cell r="D28">
            <v>205.93333333333331</v>
          </cell>
        </row>
        <row r="29">
          <cell r="D29">
            <v>65.8</v>
          </cell>
        </row>
      </sheetData>
      <sheetData sheetId="11">
        <row r="55">
          <cell r="B55">
            <v>21311.343803333337</v>
          </cell>
        </row>
      </sheetData>
      <sheetData sheetId="12">
        <row r="6">
          <cell r="D6">
            <v>2790.41</v>
          </cell>
        </row>
        <row r="7">
          <cell r="D7">
            <v>300.25</v>
          </cell>
        </row>
        <row r="8">
          <cell r="D8">
            <v>406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73.068000000000012</v>
          </cell>
        </row>
        <row r="12">
          <cell r="C12">
            <v>1.2</v>
          </cell>
          <cell r="D12">
            <v>200.39</v>
          </cell>
        </row>
        <row r="13">
          <cell r="C13">
            <v>6</v>
          </cell>
          <cell r="D13">
            <v>66</v>
          </cell>
        </row>
        <row r="14">
          <cell r="C14">
            <v>2</v>
          </cell>
          <cell r="D14">
            <v>55.954999999999998</v>
          </cell>
        </row>
        <row r="16">
          <cell r="C16">
            <v>1</v>
          </cell>
          <cell r="D16">
            <v>166.13888888888889</v>
          </cell>
        </row>
        <row r="17">
          <cell r="C17">
            <v>1</v>
          </cell>
          <cell r="D17">
            <v>303.72500000000002</v>
          </cell>
        </row>
        <row r="18">
          <cell r="C18">
            <v>0.8</v>
          </cell>
          <cell r="D18">
            <v>57.817499999999995</v>
          </cell>
        </row>
        <row r="19">
          <cell r="C19">
            <v>2</v>
          </cell>
          <cell r="D19">
            <v>115</v>
          </cell>
        </row>
        <row r="20">
          <cell r="C20">
            <v>1.4</v>
          </cell>
          <cell r="D20">
            <v>192.245</v>
          </cell>
        </row>
        <row r="21">
          <cell r="C21">
            <v>1.25</v>
          </cell>
          <cell r="D21">
            <v>65.8</v>
          </cell>
        </row>
        <row r="23">
          <cell r="C23">
            <v>0.6</v>
          </cell>
          <cell r="D23">
            <v>221.33</v>
          </cell>
        </row>
        <row r="24">
          <cell r="C24">
            <v>0.4</v>
          </cell>
          <cell r="D24">
            <v>119.16</v>
          </cell>
        </row>
        <row r="25">
          <cell r="C25">
            <v>15</v>
          </cell>
          <cell r="D25">
            <v>17.420000000000002</v>
          </cell>
        </row>
        <row r="26">
          <cell r="C26">
            <v>1.8</v>
          </cell>
          <cell r="D26">
            <v>30.905999999999999</v>
          </cell>
        </row>
        <row r="27">
          <cell r="C27">
            <v>3</v>
          </cell>
          <cell r="D27">
            <v>117.66666666666667</v>
          </cell>
        </row>
        <row r="28">
          <cell r="C28">
            <v>1.2</v>
          </cell>
          <cell r="D28">
            <v>160.70666666666668</v>
          </cell>
        </row>
        <row r="30">
          <cell r="C30">
            <v>4</v>
          </cell>
          <cell r="D30">
            <v>30.544444444444441</v>
          </cell>
        </row>
        <row r="31">
          <cell r="C31">
            <v>0.12</v>
          </cell>
          <cell r="D31">
            <v>205.93333333333331</v>
          </cell>
        </row>
        <row r="32">
          <cell r="C32">
            <v>0.05</v>
          </cell>
          <cell r="D32">
            <v>1872.1933333333334</v>
          </cell>
        </row>
        <row r="33">
          <cell r="C33">
            <v>0.5</v>
          </cell>
          <cell r="D33">
            <v>65.8</v>
          </cell>
        </row>
      </sheetData>
      <sheetData sheetId="13">
        <row r="54">
          <cell r="B54">
            <v>19842.429749999999</v>
          </cell>
        </row>
      </sheetData>
      <sheetData sheetId="14">
        <row r="54">
          <cell r="B54">
            <v>24285.147770000003</v>
          </cell>
        </row>
      </sheetData>
      <sheetData sheetId="15">
        <row r="6">
          <cell r="D6">
            <v>1926.2750000000001</v>
          </cell>
        </row>
        <row r="7">
          <cell r="D7">
            <v>300.25</v>
          </cell>
        </row>
        <row r="8">
          <cell r="D8">
            <v>2165.5</v>
          </cell>
        </row>
        <row r="9">
          <cell r="D9">
            <v>3111.444</v>
          </cell>
        </row>
        <row r="10">
          <cell r="D10">
            <v>406</v>
          </cell>
        </row>
        <row r="12">
          <cell r="D12">
            <v>78.900000000000006</v>
          </cell>
        </row>
        <row r="13">
          <cell r="D13">
            <v>73.068000000000012</v>
          </cell>
        </row>
        <row r="14">
          <cell r="D14">
            <v>200.39</v>
          </cell>
        </row>
        <row r="15">
          <cell r="D15">
            <v>62.5</v>
          </cell>
        </row>
        <row r="16">
          <cell r="D16">
            <v>115</v>
          </cell>
        </row>
        <row r="17">
          <cell r="D17">
            <v>166.13888888888889</v>
          </cell>
        </row>
        <row r="18">
          <cell r="D18">
            <v>57.817499999999995</v>
          </cell>
        </row>
        <row r="19">
          <cell r="D19">
            <v>120</v>
          </cell>
        </row>
        <row r="20">
          <cell r="D20">
            <v>65.8</v>
          </cell>
        </row>
        <row r="21">
          <cell r="D21">
            <v>119.16</v>
          </cell>
        </row>
        <row r="22">
          <cell r="D22">
            <v>14.18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109.76</v>
          </cell>
        </row>
        <row r="26">
          <cell r="D26">
            <v>66.75</v>
          </cell>
        </row>
        <row r="27">
          <cell r="D27">
            <v>5</v>
          </cell>
        </row>
        <row r="28">
          <cell r="D28">
            <v>32.881111111111103</v>
          </cell>
        </row>
        <row r="29">
          <cell r="D29">
            <v>65.8</v>
          </cell>
        </row>
      </sheetData>
      <sheetData sheetId="16">
        <row r="67">
          <cell r="B67">
            <v>178520.777</v>
          </cell>
        </row>
      </sheetData>
      <sheetData sheetId="17">
        <row r="6">
          <cell r="D6">
            <v>0</v>
          </cell>
        </row>
        <row r="7">
          <cell r="D7">
            <v>307.5</v>
          </cell>
        </row>
        <row r="8">
          <cell r="D8">
            <v>2165.5</v>
          </cell>
        </row>
        <row r="9">
          <cell r="D9">
            <v>406</v>
          </cell>
        </row>
        <row r="10">
          <cell r="D10">
            <v>26</v>
          </cell>
        </row>
        <row r="19">
          <cell r="D19">
            <v>9</v>
          </cell>
        </row>
        <row r="20">
          <cell r="D20">
            <v>22</v>
          </cell>
        </row>
        <row r="21">
          <cell r="D21">
            <v>20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4347</v>
          </cell>
        </row>
        <row r="25">
          <cell r="D25">
            <v>3032.22</v>
          </cell>
        </row>
        <row r="26">
          <cell r="D26">
            <v>136</v>
          </cell>
        </row>
        <row r="27">
          <cell r="D27">
            <v>55</v>
          </cell>
        </row>
        <row r="28">
          <cell r="D28">
            <v>64</v>
          </cell>
        </row>
        <row r="29">
          <cell r="D29">
            <v>550</v>
          </cell>
        </row>
        <row r="30">
          <cell r="D30">
            <v>160.80000000000001</v>
          </cell>
        </row>
      </sheetData>
      <sheetData sheetId="18">
        <row r="66">
          <cell r="B66">
            <v>50440.386333333328</v>
          </cell>
        </row>
      </sheetData>
      <sheetData sheetId="19">
        <row r="66">
          <cell r="B66">
            <v>50318.139333333333</v>
          </cell>
        </row>
      </sheetData>
      <sheetData sheetId="20">
        <row r="7">
          <cell r="D7">
            <v>3953.65</v>
          </cell>
        </row>
        <row r="8">
          <cell r="D8">
            <v>2902.6666666666665</v>
          </cell>
        </row>
        <row r="10">
          <cell r="D10">
            <v>3083.0866666666666</v>
          </cell>
        </row>
        <row r="11">
          <cell r="D11">
            <v>17.407499999999999</v>
          </cell>
        </row>
        <row r="12">
          <cell r="D12">
            <v>313.33333333333331</v>
          </cell>
        </row>
        <row r="13">
          <cell r="D13">
            <v>190.88666666666668</v>
          </cell>
        </row>
        <row r="14">
          <cell r="D14">
            <v>52.666666666666664</v>
          </cell>
        </row>
        <row r="15">
          <cell r="D15">
            <v>17.407499999999999</v>
          </cell>
        </row>
        <row r="16">
          <cell r="D16">
            <v>31.608333333333334</v>
          </cell>
        </row>
        <row r="17">
          <cell r="D17">
            <v>190</v>
          </cell>
        </row>
        <row r="18">
          <cell r="D18">
            <v>214.62</v>
          </cell>
        </row>
        <row r="19">
          <cell r="D19">
            <v>78.900000000000006</v>
          </cell>
        </row>
        <row r="20">
          <cell r="D20">
            <v>66</v>
          </cell>
        </row>
        <row r="21">
          <cell r="D21">
            <v>82.012500000000003</v>
          </cell>
        </row>
        <row r="22">
          <cell r="D22">
            <v>49.85</v>
          </cell>
        </row>
      </sheetData>
      <sheetData sheetId="21">
        <row r="51">
          <cell r="B51">
            <v>4820.1920666666665</v>
          </cell>
        </row>
      </sheetData>
      <sheetData sheetId="22">
        <row r="55">
          <cell r="B55">
            <v>6456.4548666666669</v>
          </cell>
        </row>
      </sheetData>
      <sheetData sheetId="23">
        <row r="57">
          <cell r="B57">
            <v>8365.6573666666663</v>
          </cell>
        </row>
      </sheetData>
      <sheetData sheetId="24">
        <row r="42">
          <cell r="B42">
            <v>6655.2591611111111</v>
          </cell>
        </row>
      </sheetData>
      <sheetData sheetId="25">
        <row r="6">
          <cell r="B6" t="str">
            <v>Ton</v>
          </cell>
          <cell r="D6">
            <v>300.25</v>
          </cell>
        </row>
        <row r="7">
          <cell r="B7" t="str">
            <v>Ton</v>
          </cell>
          <cell r="D7">
            <v>2790.41</v>
          </cell>
        </row>
        <row r="11">
          <cell r="B11" t="str">
            <v>L</v>
          </cell>
          <cell r="C11">
            <v>2</v>
          </cell>
          <cell r="D11">
            <v>23.196666666666669</v>
          </cell>
        </row>
        <row r="12">
          <cell r="B12" t="str">
            <v>Kg</v>
          </cell>
          <cell r="C12">
            <v>1.8</v>
          </cell>
          <cell r="D12">
            <v>30.544444444444441</v>
          </cell>
        </row>
        <row r="13">
          <cell r="B13" t="str">
            <v>L</v>
          </cell>
          <cell r="C13">
            <v>2</v>
          </cell>
          <cell r="D13">
            <v>67.900000000000006</v>
          </cell>
        </row>
        <row r="14">
          <cell r="B14" t="str">
            <v>Kg</v>
          </cell>
          <cell r="C14">
            <v>0.08</v>
          </cell>
          <cell r="D14">
            <v>205.93333333333331</v>
          </cell>
        </row>
        <row r="15">
          <cell r="B15" t="str">
            <v>L</v>
          </cell>
          <cell r="C15">
            <v>1</v>
          </cell>
          <cell r="D15">
            <v>40</v>
          </cell>
        </row>
        <row r="16">
          <cell r="B16" t="str">
            <v>L</v>
          </cell>
          <cell r="C16">
            <v>0.2</v>
          </cell>
          <cell r="D16">
            <v>155.33250000000001</v>
          </cell>
        </row>
        <row r="17">
          <cell r="B17" t="str">
            <v>L</v>
          </cell>
          <cell r="C17">
            <v>1</v>
          </cell>
          <cell r="D17">
            <v>28.5825</v>
          </cell>
        </row>
        <row r="18">
          <cell r="B18" t="str">
            <v>L</v>
          </cell>
          <cell r="C18">
            <v>0.1</v>
          </cell>
          <cell r="D18">
            <v>19.05</v>
          </cell>
        </row>
        <row r="19">
          <cell r="C19">
            <v>0.4</v>
          </cell>
          <cell r="D19">
            <v>203.84</v>
          </cell>
        </row>
        <row r="20">
          <cell r="B20" t="str">
            <v>L</v>
          </cell>
          <cell r="C20">
            <v>0.15</v>
          </cell>
          <cell r="D20">
            <v>155.63</v>
          </cell>
        </row>
        <row r="21">
          <cell r="B21" t="str">
            <v>L</v>
          </cell>
          <cell r="C21">
            <v>0.4</v>
          </cell>
          <cell r="D21">
            <v>255.185</v>
          </cell>
        </row>
        <row r="22">
          <cell r="B22" t="str">
            <v>L</v>
          </cell>
          <cell r="C22">
            <v>0.2</v>
          </cell>
          <cell r="D22">
            <v>59.333333333333336</v>
          </cell>
        </row>
        <row r="23">
          <cell r="B23" t="str">
            <v>L</v>
          </cell>
          <cell r="C23">
            <v>1</v>
          </cell>
          <cell r="D23">
            <v>21.5</v>
          </cell>
        </row>
        <row r="24">
          <cell r="B24" t="str">
            <v>L</v>
          </cell>
          <cell r="C24">
            <v>1.5</v>
          </cell>
          <cell r="D24">
            <v>23.766666666666666</v>
          </cell>
        </row>
        <row r="25">
          <cell r="B25" t="str">
            <v>Kg</v>
          </cell>
          <cell r="C25">
            <v>0.6</v>
          </cell>
          <cell r="D25">
            <v>55.954999999999998</v>
          </cell>
        </row>
        <row r="26">
          <cell r="B26" t="str">
            <v>L</v>
          </cell>
          <cell r="C26">
            <v>0.4</v>
          </cell>
          <cell r="D26">
            <v>120</v>
          </cell>
        </row>
        <row r="27">
          <cell r="B27" t="str">
            <v>L</v>
          </cell>
          <cell r="C27">
            <v>0.1</v>
          </cell>
          <cell r="D27">
            <v>19.05</v>
          </cell>
        </row>
        <row r="28">
          <cell r="D28">
            <v>3111.444</v>
          </cell>
        </row>
        <row r="29">
          <cell r="B29" t="str">
            <v>Ton</v>
          </cell>
          <cell r="C29">
            <v>0.22</v>
          </cell>
          <cell r="D29">
            <v>3464.8979999999997</v>
          </cell>
        </row>
      </sheetData>
      <sheetData sheetId="26">
        <row r="55">
          <cell r="B55">
            <v>5682.743788888889</v>
          </cell>
        </row>
      </sheetData>
      <sheetData sheetId="27">
        <row r="6">
          <cell r="D6">
            <v>300.25</v>
          </cell>
        </row>
        <row r="7">
          <cell r="D7">
            <v>3953.65</v>
          </cell>
        </row>
        <row r="8">
          <cell r="D8">
            <v>541.5</v>
          </cell>
        </row>
        <row r="10">
          <cell r="D10">
            <v>30.544444444444441</v>
          </cell>
        </row>
        <row r="11">
          <cell r="D11">
            <v>205.93333333333331</v>
          </cell>
        </row>
        <row r="12">
          <cell r="D12">
            <v>40</v>
          </cell>
        </row>
        <row r="13">
          <cell r="D13">
            <v>23.766666666666666</v>
          </cell>
        </row>
        <row r="14">
          <cell r="D14">
            <v>155.33250000000001</v>
          </cell>
        </row>
        <row r="15">
          <cell r="D15">
            <v>59.333333333333336</v>
          </cell>
        </row>
        <row r="16">
          <cell r="D16">
            <v>19.05</v>
          </cell>
        </row>
        <row r="17">
          <cell r="D17">
            <v>143.66666666666666</v>
          </cell>
        </row>
        <row r="18">
          <cell r="D18">
            <v>155.63</v>
          </cell>
        </row>
        <row r="19">
          <cell r="D19">
            <v>21.5</v>
          </cell>
        </row>
        <row r="20">
          <cell r="D20">
            <v>19.05</v>
          </cell>
        </row>
        <row r="21">
          <cell r="D21">
            <v>349.88499999999999</v>
          </cell>
        </row>
        <row r="22">
          <cell r="D22">
            <v>32.141666666666666</v>
          </cell>
        </row>
        <row r="24">
          <cell r="D24">
            <v>19.05</v>
          </cell>
        </row>
        <row r="25">
          <cell r="A25" t="str">
            <v>Adjuvante 1</v>
          </cell>
          <cell r="D25">
            <v>23.766666666666666</v>
          </cell>
        </row>
        <row r="26">
          <cell r="D26">
            <v>116.66666666666667</v>
          </cell>
        </row>
        <row r="28">
          <cell r="D28">
            <v>3111.444</v>
          </cell>
        </row>
      </sheetData>
      <sheetData sheetId="28">
        <row r="60">
          <cell r="B60">
            <v>77846.635999999999</v>
          </cell>
        </row>
      </sheetData>
      <sheetData sheetId="29"/>
      <sheetData sheetId="30">
        <row r="50">
          <cell r="B50">
            <v>9175.7345555555548</v>
          </cell>
        </row>
      </sheetData>
      <sheetData sheetId="31">
        <row r="6">
          <cell r="D6">
            <v>3692.1066666666666</v>
          </cell>
        </row>
        <row r="7">
          <cell r="D7">
            <v>12.45</v>
          </cell>
        </row>
        <row r="8">
          <cell r="D8">
            <v>300.25</v>
          </cell>
        </row>
        <row r="10">
          <cell r="D10">
            <v>2674.884</v>
          </cell>
        </row>
        <row r="11">
          <cell r="D11">
            <v>17.420000000000002</v>
          </cell>
        </row>
        <row r="12">
          <cell r="D12">
            <v>117.66666666666667</v>
          </cell>
        </row>
        <row r="13">
          <cell r="D13">
            <v>30.905999999999999</v>
          </cell>
        </row>
        <row r="14">
          <cell r="D14">
            <v>120</v>
          </cell>
        </row>
        <row r="15">
          <cell r="D15">
            <v>190</v>
          </cell>
        </row>
        <row r="16">
          <cell r="D16">
            <v>30.544444444444441</v>
          </cell>
        </row>
        <row r="17">
          <cell r="D17">
            <v>32.141666666666666</v>
          </cell>
        </row>
        <row r="18">
          <cell r="D18">
            <v>205.93333333333331</v>
          </cell>
        </row>
        <row r="19">
          <cell r="D19">
            <v>134.02500000000001</v>
          </cell>
        </row>
        <row r="20">
          <cell r="D20">
            <v>49.85</v>
          </cell>
        </row>
      </sheetData>
      <sheetData sheetId="32">
        <row r="42">
          <cell r="B42">
            <v>4861.620855555555</v>
          </cell>
        </row>
      </sheetData>
      <sheetData sheetId="33">
        <row r="6">
          <cell r="D6">
            <v>3692.1066666666666</v>
          </cell>
        </row>
        <row r="9">
          <cell r="D9">
            <v>30.544444444444441</v>
          </cell>
        </row>
        <row r="10">
          <cell r="D10">
            <v>80.349999999999994</v>
          </cell>
        </row>
        <row r="11">
          <cell r="D11">
            <v>73.068000000000012</v>
          </cell>
        </row>
        <row r="12">
          <cell r="D12">
            <v>155.63</v>
          </cell>
        </row>
        <row r="13">
          <cell r="D13">
            <v>55.954999999999998</v>
          </cell>
        </row>
        <row r="14">
          <cell r="D14">
            <v>21.5</v>
          </cell>
        </row>
        <row r="15">
          <cell r="D15">
            <v>3464.8979999999997</v>
          </cell>
        </row>
      </sheetData>
      <sheetData sheetId="34">
        <row r="54">
          <cell r="B54">
            <v>46191.916000000005</v>
          </cell>
        </row>
      </sheetData>
      <sheetData sheetId="35">
        <row r="6">
          <cell r="D6">
            <v>2125</v>
          </cell>
        </row>
        <row r="7">
          <cell r="D7">
            <v>300.25</v>
          </cell>
        </row>
        <row r="8">
          <cell r="D8">
            <v>2902.6666666666665</v>
          </cell>
        </row>
        <row r="9">
          <cell r="D9">
            <v>3396.4080000000004</v>
          </cell>
        </row>
        <row r="10">
          <cell r="D10">
            <v>2674.884</v>
          </cell>
        </row>
        <row r="11">
          <cell r="D11">
            <v>134.02500000000001</v>
          </cell>
        </row>
        <row r="12">
          <cell r="D12">
            <v>205.93333333333331</v>
          </cell>
        </row>
        <row r="13">
          <cell r="D13">
            <v>82.012500000000003</v>
          </cell>
        </row>
        <row r="14">
          <cell r="D14">
            <v>49.85</v>
          </cell>
        </row>
        <row r="15">
          <cell r="D15">
            <v>66</v>
          </cell>
        </row>
        <row r="16">
          <cell r="D16">
            <v>349.88499999999999</v>
          </cell>
        </row>
        <row r="17">
          <cell r="D17">
            <v>47.05</v>
          </cell>
        </row>
        <row r="18">
          <cell r="D18">
            <v>93.394999999999996</v>
          </cell>
        </row>
      </sheetData>
      <sheetData sheetId="36">
        <row r="46">
          <cell r="B46">
            <v>53141.801166666657</v>
          </cell>
        </row>
      </sheetData>
      <sheetData sheetId="37">
        <row r="6">
          <cell r="C6">
            <v>5000</v>
          </cell>
          <cell r="D6">
            <v>7</v>
          </cell>
        </row>
        <row r="7">
          <cell r="D7">
            <v>3953.65</v>
          </cell>
        </row>
        <row r="8">
          <cell r="C8">
            <v>0.8</v>
          </cell>
          <cell r="D8">
            <v>2790.41</v>
          </cell>
        </row>
        <row r="9">
          <cell r="C9">
            <v>1</v>
          </cell>
          <cell r="D9">
            <v>2902.6666666666665</v>
          </cell>
        </row>
        <row r="10">
          <cell r="C10">
            <v>2</v>
          </cell>
          <cell r="D10">
            <v>22.42</v>
          </cell>
        </row>
        <row r="11">
          <cell r="C11">
            <v>0.8</v>
          </cell>
          <cell r="D11">
            <v>205.93333333333331</v>
          </cell>
        </row>
        <row r="12">
          <cell r="C12">
            <v>1</v>
          </cell>
          <cell r="D12">
            <v>78.900000000000006</v>
          </cell>
        </row>
        <row r="13">
          <cell r="C13">
            <v>0.2</v>
          </cell>
          <cell r="D13">
            <v>214.62</v>
          </cell>
        </row>
        <row r="14">
          <cell r="C14">
            <v>4</v>
          </cell>
          <cell r="D14">
            <v>107.43333333333334</v>
          </cell>
        </row>
        <row r="15">
          <cell r="C15">
            <v>1</v>
          </cell>
          <cell r="D15">
            <v>82.012500000000003</v>
          </cell>
        </row>
        <row r="18">
          <cell r="C18">
            <v>8</v>
          </cell>
          <cell r="D18">
            <v>110</v>
          </cell>
        </row>
      </sheetData>
      <sheetData sheetId="38">
        <row r="56">
          <cell r="B56">
            <v>73367.579333333328</v>
          </cell>
        </row>
      </sheetData>
      <sheetData sheetId="39">
        <row r="7">
          <cell r="D7">
            <v>3953.65</v>
          </cell>
        </row>
        <row r="8">
          <cell r="D8">
            <v>2165.5</v>
          </cell>
        </row>
        <row r="11">
          <cell r="D11">
            <v>46.54</v>
          </cell>
        </row>
        <row r="12">
          <cell r="D12">
            <v>255.185</v>
          </cell>
        </row>
        <row r="13">
          <cell r="D13">
            <v>107.43333333333334</v>
          </cell>
        </row>
        <row r="14">
          <cell r="D14">
            <v>104.25</v>
          </cell>
        </row>
        <row r="15">
          <cell r="D15">
            <v>55.954999999999998</v>
          </cell>
        </row>
        <row r="16">
          <cell r="D16">
            <v>349.88499999999999</v>
          </cell>
        </row>
        <row r="17">
          <cell r="D17">
            <v>93.394999999999996</v>
          </cell>
        </row>
        <row r="18">
          <cell r="D18">
            <v>19.05</v>
          </cell>
        </row>
        <row r="19">
          <cell r="D19">
            <v>17.407499999999999</v>
          </cell>
        </row>
        <row r="20">
          <cell r="D20">
            <v>117.66666666666667</v>
          </cell>
        </row>
        <row r="21">
          <cell r="D21">
            <v>14.18</v>
          </cell>
        </row>
        <row r="22">
          <cell r="D22">
            <v>166</v>
          </cell>
        </row>
        <row r="23">
          <cell r="D23">
            <v>382.34999999999997</v>
          </cell>
        </row>
      </sheetData>
      <sheetData sheetId="40">
        <row r="46">
          <cell r="B46">
            <v>5616.1967777777772</v>
          </cell>
        </row>
      </sheetData>
      <sheetData sheetId="41"/>
      <sheetData sheetId="42">
        <row r="6">
          <cell r="D6">
            <v>2790.41</v>
          </cell>
        </row>
        <row r="7">
          <cell r="D7">
            <v>558.40333333333331</v>
          </cell>
        </row>
        <row r="10">
          <cell r="D10">
            <v>30.544444444444441</v>
          </cell>
        </row>
        <row r="11">
          <cell r="D11">
            <v>67.900000000000006</v>
          </cell>
        </row>
        <row r="13">
          <cell r="D13">
            <v>40</v>
          </cell>
        </row>
        <row r="16">
          <cell r="D16">
            <v>155.33250000000001</v>
          </cell>
        </row>
        <row r="17">
          <cell r="D17">
            <v>28.5825</v>
          </cell>
        </row>
        <row r="18">
          <cell r="D18">
            <v>19.05</v>
          </cell>
        </row>
        <row r="20">
          <cell r="D20">
            <v>155.63</v>
          </cell>
        </row>
        <row r="21">
          <cell r="D21">
            <v>255.185</v>
          </cell>
        </row>
        <row r="22">
          <cell r="D22">
            <v>59.333333333333336</v>
          </cell>
        </row>
        <row r="23">
          <cell r="D23">
            <v>21.5</v>
          </cell>
        </row>
        <row r="25">
          <cell r="D25">
            <v>55.954999999999998</v>
          </cell>
        </row>
      </sheetData>
      <sheetData sheetId="43">
        <row r="50">
          <cell r="B50">
            <v>6716.0501722222225</v>
          </cell>
        </row>
      </sheetData>
      <sheetData sheetId="44"/>
      <sheetData sheetId="45">
        <row r="6">
          <cell r="B6">
            <v>3692.1066666666666</v>
          </cell>
        </row>
        <row r="92">
          <cell r="B92">
            <v>886.75</v>
          </cell>
        </row>
        <row r="93">
          <cell r="B93">
            <v>737.5</v>
          </cell>
        </row>
      </sheetData>
      <sheetData sheetId="46">
        <row r="48">
          <cell r="B48">
            <v>27394.335416666669</v>
          </cell>
        </row>
      </sheetData>
      <sheetData sheetId="47">
        <row r="9">
          <cell r="D9">
            <v>300.25</v>
          </cell>
        </row>
        <row r="10">
          <cell r="D10">
            <v>2165.5</v>
          </cell>
        </row>
        <row r="11">
          <cell r="D11">
            <v>1926.2750000000001</v>
          </cell>
        </row>
        <row r="12">
          <cell r="D12">
            <v>3111.444</v>
          </cell>
        </row>
        <row r="13">
          <cell r="D13">
            <v>9.1812500000000004</v>
          </cell>
        </row>
        <row r="14">
          <cell r="D14">
            <v>5.9180000000000001</v>
          </cell>
        </row>
        <row r="15">
          <cell r="D15">
            <v>117.66666666666667</v>
          </cell>
        </row>
        <row r="16">
          <cell r="D16">
            <v>30.544444444444441</v>
          </cell>
        </row>
        <row r="17">
          <cell r="D17">
            <v>243</v>
          </cell>
        </row>
        <row r="18">
          <cell r="D18">
            <v>115</v>
          </cell>
        </row>
        <row r="19">
          <cell r="D19">
            <v>166.13888888888889</v>
          </cell>
        </row>
        <row r="20">
          <cell r="D20">
            <v>31.608333333333334</v>
          </cell>
        </row>
        <row r="21">
          <cell r="D21">
            <v>55.954999999999998</v>
          </cell>
        </row>
        <row r="22">
          <cell r="D22">
            <v>43.863333333333337</v>
          </cell>
        </row>
      </sheetData>
      <sheetData sheetId="48">
        <row r="55">
          <cell r="B55">
            <v>15996.864453968254</v>
          </cell>
        </row>
      </sheetData>
      <sheetData sheetId="49">
        <row r="7">
          <cell r="D7">
            <v>300.25</v>
          </cell>
        </row>
        <row r="8">
          <cell r="D8">
            <v>2165.5</v>
          </cell>
        </row>
        <row r="9">
          <cell r="D9">
            <v>407.16666666666669</v>
          </cell>
        </row>
        <row r="10">
          <cell r="D10">
            <v>3111.444</v>
          </cell>
        </row>
        <row r="11">
          <cell r="D11">
            <v>2674.884</v>
          </cell>
        </row>
        <row r="12">
          <cell r="D12">
            <v>1926.2750000000001</v>
          </cell>
        </row>
        <row r="13">
          <cell r="D13">
            <v>382.34999999999997</v>
          </cell>
        </row>
        <row r="14">
          <cell r="D14">
            <v>166</v>
          </cell>
        </row>
        <row r="15">
          <cell r="D15">
            <v>30.544444444444441</v>
          </cell>
        </row>
        <row r="16">
          <cell r="D16">
            <v>155.33250000000001</v>
          </cell>
        </row>
        <row r="17">
          <cell r="D17">
            <v>33.175714285714285</v>
          </cell>
        </row>
        <row r="18">
          <cell r="D18">
            <v>166.13888888888889</v>
          </cell>
        </row>
        <row r="19">
          <cell r="D19">
            <v>55.954999999999998</v>
          </cell>
        </row>
        <row r="20">
          <cell r="D20">
            <v>32.141666666666666</v>
          </cell>
        </row>
        <row r="21">
          <cell r="D21">
            <v>66</v>
          </cell>
        </row>
        <row r="22">
          <cell r="D22">
            <v>17.420000000000002</v>
          </cell>
        </row>
        <row r="23">
          <cell r="D23">
            <v>9.1812500000000004</v>
          </cell>
        </row>
        <row r="24">
          <cell r="D24">
            <v>17.407499999999999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2"/>
  <sheetViews>
    <sheetView topLeftCell="A34" workbookViewId="0">
      <selection activeCell="E7" sqref="E7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18" t="s">
        <v>321</v>
      </c>
      <c r="C2" s="219"/>
      <c r="D2" s="219"/>
      <c r="E2" s="219"/>
      <c r="F2" s="219"/>
      <c r="G2" s="220"/>
      <c r="I2"/>
    </row>
    <row r="3" spans="2:9" s="72" customFormat="1" ht="45.75" thickBot="1" x14ac:dyDescent="0.3">
      <c r="B3" s="86" t="s">
        <v>285</v>
      </c>
      <c r="C3" s="84" t="s">
        <v>287</v>
      </c>
      <c r="D3" s="84" t="s">
        <v>491</v>
      </c>
      <c r="E3" s="84" t="s">
        <v>286</v>
      </c>
      <c r="F3" s="84" t="s">
        <v>351</v>
      </c>
      <c r="G3" s="85" t="s">
        <v>350</v>
      </c>
      <c r="I3"/>
    </row>
    <row r="4" spans="2:9" x14ac:dyDescent="0.25">
      <c r="B4" s="94" t="s">
        <v>294</v>
      </c>
      <c r="C4" s="78" t="s">
        <v>290</v>
      </c>
      <c r="D4" s="78" t="s">
        <v>308</v>
      </c>
      <c r="E4" s="95">
        <f>[1]Abacate!B54</f>
        <v>19842.429749999999</v>
      </c>
      <c r="F4" s="78">
        <v>12</v>
      </c>
      <c r="G4" s="96" t="s">
        <v>354</v>
      </c>
      <c r="I4"/>
    </row>
    <row r="5" spans="2:9" x14ac:dyDescent="0.25">
      <c r="B5" s="89" t="s">
        <v>295</v>
      </c>
      <c r="C5" s="73" t="s">
        <v>291</v>
      </c>
      <c r="D5" s="73" t="s">
        <v>309</v>
      </c>
      <c r="E5" s="93">
        <f>'[1]Abacate Irrigado'!B54</f>
        <v>24285.147770000003</v>
      </c>
      <c r="F5" s="73">
        <v>12</v>
      </c>
      <c r="G5" s="97" t="s">
        <v>354</v>
      </c>
      <c r="I5"/>
    </row>
    <row r="6" spans="2:9" x14ac:dyDescent="0.25">
      <c r="B6" s="89" t="s">
        <v>296</v>
      </c>
      <c r="C6" s="73" t="s">
        <v>291</v>
      </c>
      <c r="D6" s="73" t="s">
        <v>311</v>
      </c>
      <c r="E6" s="93">
        <f>[1]Alho!B67</f>
        <v>178520.777</v>
      </c>
      <c r="F6" s="73">
        <v>12</v>
      </c>
      <c r="G6" s="97" t="s">
        <v>356</v>
      </c>
      <c r="I6"/>
    </row>
    <row r="7" spans="2:9" x14ac:dyDescent="0.25">
      <c r="B7" s="89" t="s">
        <v>307</v>
      </c>
      <c r="C7" s="73" t="s">
        <v>291</v>
      </c>
      <c r="D7" s="73" t="s">
        <v>320</v>
      </c>
      <c r="E7" s="93">
        <f>[1]Batata!B46</f>
        <v>53141.801166666657</v>
      </c>
      <c r="F7" s="73">
        <v>12</v>
      </c>
      <c r="G7" s="97" t="s">
        <v>354</v>
      </c>
      <c r="I7"/>
    </row>
    <row r="8" spans="2:9" x14ac:dyDescent="0.25">
      <c r="B8" s="89" t="s">
        <v>304</v>
      </c>
      <c r="C8" s="73" t="s">
        <v>291</v>
      </c>
      <c r="D8" s="73" t="s">
        <v>320</v>
      </c>
      <c r="E8" s="93">
        <f>[1]Beterraba!B54</f>
        <v>46191.916000000005</v>
      </c>
      <c r="F8" s="73">
        <v>12</v>
      </c>
      <c r="G8" s="97" t="s">
        <v>354</v>
      </c>
      <c r="I8"/>
    </row>
    <row r="9" spans="2:9" x14ac:dyDescent="0.25">
      <c r="B9" s="89" t="s">
        <v>288</v>
      </c>
      <c r="C9" s="73" t="s">
        <v>289</v>
      </c>
      <c r="D9" s="73" t="s">
        <v>292</v>
      </c>
      <c r="E9" s="93">
        <f>'[1]Café-Baixa'!B53</f>
        <v>13735.546749206349</v>
      </c>
      <c r="F9" s="73">
        <v>14</v>
      </c>
      <c r="G9" s="97" t="s">
        <v>355</v>
      </c>
      <c r="I9"/>
    </row>
    <row r="10" spans="2:9" x14ac:dyDescent="0.25">
      <c r="B10" s="89" t="s">
        <v>288</v>
      </c>
      <c r="C10" s="73" t="s">
        <v>290</v>
      </c>
      <c r="D10" s="73" t="s">
        <v>293</v>
      </c>
      <c r="E10" s="93">
        <f>'[1]Café-Média'!B52</f>
        <v>16461.081778730157</v>
      </c>
      <c r="F10" s="73">
        <v>14</v>
      </c>
      <c r="G10" s="97" t="s">
        <v>355</v>
      </c>
      <c r="I10"/>
    </row>
    <row r="11" spans="2:9" x14ac:dyDescent="0.25">
      <c r="B11" s="89" t="s">
        <v>288</v>
      </c>
      <c r="C11" s="73" t="s">
        <v>291</v>
      </c>
      <c r="D11" s="73" t="s">
        <v>310</v>
      </c>
      <c r="E11" s="93">
        <f>'[1]Café-Alta'!B55</f>
        <v>21311.343803333337</v>
      </c>
      <c r="F11" s="73">
        <v>14</v>
      </c>
      <c r="G11" s="97" t="s">
        <v>355</v>
      </c>
      <c r="I11"/>
    </row>
    <row r="12" spans="2:9" x14ac:dyDescent="0.25">
      <c r="B12" s="89" t="s">
        <v>301</v>
      </c>
      <c r="C12" s="73" t="s">
        <v>291</v>
      </c>
      <c r="D12" s="73" t="s">
        <v>317</v>
      </c>
      <c r="E12" s="93">
        <f>[1]Cebola!B60</f>
        <v>77846.635999999999</v>
      </c>
      <c r="F12" s="73">
        <v>12</v>
      </c>
      <c r="G12" s="97" t="s">
        <v>354</v>
      </c>
      <c r="I12"/>
    </row>
    <row r="13" spans="2:9" x14ac:dyDescent="0.25">
      <c r="B13" s="89" t="s">
        <v>297</v>
      </c>
      <c r="C13" s="73" t="s">
        <v>291</v>
      </c>
      <c r="D13" s="73" t="s">
        <v>490</v>
      </c>
      <c r="E13" s="93">
        <f>'[1]Cenoura Inverno'!B66</f>
        <v>50440.386333333328</v>
      </c>
      <c r="F13" s="73">
        <v>12</v>
      </c>
      <c r="G13" s="97" t="s">
        <v>354</v>
      </c>
      <c r="I13"/>
    </row>
    <row r="14" spans="2:9" x14ac:dyDescent="0.25">
      <c r="B14" s="89" t="s">
        <v>298</v>
      </c>
      <c r="C14" s="73" t="s">
        <v>291</v>
      </c>
      <c r="D14" s="73" t="s">
        <v>312</v>
      </c>
      <c r="E14" s="93">
        <f>'[1]Cenoura Verão'!B66</f>
        <v>50318.139333333333</v>
      </c>
      <c r="F14" s="73">
        <v>12</v>
      </c>
      <c r="G14" s="97" t="s">
        <v>354</v>
      </c>
      <c r="I14"/>
    </row>
    <row r="15" spans="2:9" x14ac:dyDescent="0.25">
      <c r="B15" s="89" t="s">
        <v>302</v>
      </c>
      <c r="C15" s="73" t="s">
        <v>291</v>
      </c>
      <c r="D15" s="73" t="s">
        <v>318</v>
      </c>
      <c r="E15" s="93">
        <f>[1]Feijão!B50</f>
        <v>9175.7345555555548</v>
      </c>
      <c r="F15" s="108" t="s">
        <v>352</v>
      </c>
      <c r="G15" s="97" t="s">
        <v>354</v>
      </c>
      <c r="I15"/>
    </row>
    <row r="16" spans="2:9" x14ac:dyDescent="0.25">
      <c r="B16" s="89" t="s">
        <v>299</v>
      </c>
      <c r="C16" s="73" t="s">
        <v>289</v>
      </c>
      <c r="D16" s="73" t="s">
        <v>313</v>
      </c>
      <c r="E16" s="93">
        <f>'[1]Milho-Baixa'!B51</f>
        <v>4820.1920666666665</v>
      </c>
      <c r="F16" s="108" t="s">
        <v>352</v>
      </c>
      <c r="G16" s="97" t="s">
        <v>354</v>
      </c>
      <c r="H16" s="174"/>
      <c r="I16"/>
    </row>
    <row r="17" spans="2:9" x14ac:dyDescent="0.25">
      <c r="B17" s="89" t="s">
        <v>299</v>
      </c>
      <c r="C17" s="73" t="s">
        <v>290</v>
      </c>
      <c r="D17" s="73" t="s">
        <v>314</v>
      </c>
      <c r="E17" s="93">
        <f>'[1]Milho-Média'!B55</f>
        <v>6456.4548666666669</v>
      </c>
      <c r="F17" s="108" t="s">
        <v>352</v>
      </c>
      <c r="G17" s="97" t="s">
        <v>354</v>
      </c>
      <c r="H17" s="174"/>
      <c r="I17"/>
    </row>
    <row r="18" spans="2:9" x14ac:dyDescent="0.25">
      <c r="B18" s="89" t="s">
        <v>299</v>
      </c>
      <c r="C18" s="73" t="s">
        <v>291</v>
      </c>
      <c r="D18" s="73" t="s">
        <v>315</v>
      </c>
      <c r="E18" s="93">
        <f>'[1]Milho-Alta'!B57</f>
        <v>8365.6573666666663</v>
      </c>
      <c r="F18" s="108" t="s">
        <v>352</v>
      </c>
      <c r="G18" s="97" t="s">
        <v>354</v>
      </c>
      <c r="H18" s="174"/>
      <c r="I18"/>
    </row>
    <row r="19" spans="2:9" x14ac:dyDescent="0.25">
      <c r="B19" s="89" t="s">
        <v>363</v>
      </c>
      <c r="C19" s="73" t="s">
        <v>289</v>
      </c>
      <c r="D19" s="73" t="s">
        <v>364</v>
      </c>
      <c r="E19" s="93">
        <f>'[1]Milho Silagem '!B42</f>
        <v>6655.2591611111111</v>
      </c>
      <c r="F19" s="73">
        <v>12</v>
      </c>
      <c r="G19" s="97" t="s">
        <v>354</v>
      </c>
      <c r="H19" s="174"/>
      <c r="I19"/>
    </row>
    <row r="20" spans="2:9" x14ac:dyDescent="0.25">
      <c r="B20" s="89" t="s">
        <v>305</v>
      </c>
      <c r="C20" s="73" t="s">
        <v>291</v>
      </c>
      <c r="D20" s="73" t="s">
        <v>317</v>
      </c>
      <c r="E20" s="93">
        <f>[1]Repolho!B56</f>
        <v>73367.579333333328</v>
      </c>
      <c r="F20" s="73">
        <v>12</v>
      </c>
      <c r="G20" s="97" t="s">
        <v>354</v>
      </c>
      <c r="H20" s="174"/>
      <c r="I20"/>
    </row>
    <row r="21" spans="2:9" x14ac:dyDescent="0.25">
      <c r="B21" s="89" t="s">
        <v>300</v>
      </c>
      <c r="C21" s="73" t="s">
        <v>291</v>
      </c>
      <c r="D21" s="73" t="s">
        <v>316</v>
      </c>
      <c r="E21" s="93">
        <f>[1]Soja!B55</f>
        <v>5682.743788888889</v>
      </c>
      <c r="F21" s="73">
        <v>12</v>
      </c>
      <c r="G21" s="97" t="s">
        <v>354</v>
      </c>
      <c r="H21" s="174"/>
      <c r="I21"/>
    </row>
    <row r="22" spans="2:9" x14ac:dyDescent="0.25">
      <c r="B22" s="89" t="s">
        <v>306</v>
      </c>
      <c r="C22" s="108" t="s">
        <v>291</v>
      </c>
      <c r="D22" s="108" t="s">
        <v>319</v>
      </c>
      <c r="E22" s="93">
        <f>[1]Sorgo!B46</f>
        <v>5616.1967777777772</v>
      </c>
      <c r="F22" s="73">
        <v>12</v>
      </c>
      <c r="G22" s="97" t="s">
        <v>354</v>
      </c>
      <c r="H22" s="174"/>
      <c r="I22"/>
    </row>
    <row r="23" spans="2:9" x14ac:dyDescent="0.25">
      <c r="B23" s="110" t="s">
        <v>365</v>
      </c>
      <c r="C23" s="111" t="s">
        <v>290</v>
      </c>
      <c r="D23" s="111" t="s">
        <v>492</v>
      </c>
      <c r="E23" s="93">
        <f>[1]Sorgo!B46</f>
        <v>5616.1967777777772</v>
      </c>
      <c r="F23" s="112">
        <v>12</v>
      </c>
      <c r="G23" s="113" t="s">
        <v>354</v>
      </c>
      <c r="H23" s="174"/>
      <c r="I23"/>
    </row>
    <row r="24" spans="2:9" x14ac:dyDescent="0.25">
      <c r="B24" s="110" t="s">
        <v>303</v>
      </c>
      <c r="C24" s="112" t="s">
        <v>291</v>
      </c>
      <c r="D24" s="112" t="s">
        <v>319</v>
      </c>
      <c r="E24" s="143">
        <f>[1]Trigo!B42</f>
        <v>4861.620855555555</v>
      </c>
      <c r="F24" s="112">
        <v>12</v>
      </c>
      <c r="G24" s="113" t="s">
        <v>354</v>
      </c>
      <c r="I24"/>
    </row>
    <row r="25" spans="2:9" x14ac:dyDescent="0.25">
      <c r="B25" s="175" t="s">
        <v>479</v>
      </c>
      <c r="C25" s="112" t="s">
        <v>291</v>
      </c>
      <c r="D25" s="176" t="s">
        <v>493</v>
      </c>
      <c r="E25" s="93">
        <f>[1]Manga!B65</f>
        <v>29440.596088888888</v>
      </c>
      <c r="F25" s="112">
        <v>12</v>
      </c>
      <c r="G25" s="113" t="s">
        <v>354</v>
      </c>
      <c r="I25"/>
    </row>
    <row r="26" spans="2:9" x14ac:dyDescent="0.25">
      <c r="B26" s="89" t="s">
        <v>480</v>
      </c>
      <c r="C26" s="112" t="s">
        <v>291</v>
      </c>
      <c r="D26" s="71" t="s">
        <v>494</v>
      </c>
      <c r="E26" s="169">
        <f>[1]Uva!B71</f>
        <v>113990.98556666667</v>
      </c>
      <c r="F26" s="112">
        <v>12</v>
      </c>
      <c r="G26" s="113" t="s">
        <v>354</v>
      </c>
      <c r="I26"/>
    </row>
    <row r="27" spans="2:9" x14ac:dyDescent="0.25">
      <c r="B27" s="177" t="s">
        <v>495</v>
      </c>
      <c r="C27" s="112" t="s">
        <v>291</v>
      </c>
      <c r="D27" s="176" t="s">
        <v>496</v>
      </c>
      <c r="E27" s="93">
        <f>'[1]Cana de Açúcar '!B50</f>
        <v>6716.0501722222225</v>
      </c>
      <c r="F27" s="112">
        <v>12</v>
      </c>
      <c r="G27" s="113" t="s">
        <v>354</v>
      </c>
      <c r="I27"/>
    </row>
    <row r="28" spans="2:9" x14ac:dyDescent="0.25">
      <c r="B28" s="175" t="s">
        <v>481</v>
      </c>
      <c r="C28" s="112" t="s">
        <v>291</v>
      </c>
      <c r="D28" s="176" t="s">
        <v>482</v>
      </c>
      <c r="E28" s="93">
        <f>[1]Laranja!B61</f>
        <v>27724.056716666666</v>
      </c>
      <c r="F28" s="112">
        <v>12</v>
      </c>
      <c r="G28" s="113" t="s">
        <v>354</v>
      </c>
      <c r="I28"/>
    </row>
    <row r="29" spans="2:9" x14ac:dyDescent="0.25">
      <c r="B29" s="178" t="s">
        <v>409</v>
      </c>
      <c r="C29" s="112" t="s">
        <v>291</v>
      </c>
      <c r="D29" s="173" t="s">
        <v>497</v>
      </c>
      <c r="E29" s="179">
        <f>[1]Banana!B48</f>
        <v>27394.335416666669</v>
      </c>
      <c r="F29" s="112">
        <v>12</v>
      </c>
      <c r="G29" s="113" t="s">
        <v>354</v>
      </c>
      <c r="I29"/>
    </row>
    <row r="30" spans="2:9" ht="15.75" thickBot="1" x14ac:dyDescent="0.3">
      <c r="B30" s="180" t="s">
        <v>498</v>
      </c>
      <c r="C30" s="112" t="s">
        <v>290</v>
      </c>
      <c r="D30" s="181" t="s">
        <v>499</v>
      </c>
      <c r="E30" s="143">
        <f>'[1]Abóbora Cabutiá'!B55</f>
        <v>15996.864453968254</v>
      </c>
      <c r="F30" s="112">
        <v>12</v>
      </c>
      <c r="G30" s="182" t="s">
        <v>354</v>
      </c>
      <c r="I30"/>
    </row>
    <row r="31" spans="2:9" ht="15.75" thickBot="1" x14ac:dyDescent="0.3">
      <c r="B31" s="221" t="s">
        <v>353</v>
      </c>
      <c r="C31" s="222"/>
      <c r="D31" s="222"/>
      <c r="E31" s="222"/>
      <c r="F31" s="222"/>
      <c r="G31" s="223"/>
      <c r="I31"/>
    </row>
    <row r="32" spans="2:9" ht="15.75" thickBot="1" x14ac:dyDescent="0.3">
      <c r="I32"/>
    </row>
    <row r="33" spans="2:10" ht="15.75" thickBot="1" x14ac:dyDescent="0.3">
      <c r="B33" s="224" t="s">
        <v>346</v>
      </c>
      <c r="C33" s="225"/>
      <c r="D33" s="225"/>
      <c r="E33" s="225"/>
      <c r="F33" s="225"/>
      <c r="G33" s="225"/>
      <c r="H33" s="226"/>
      <c r="I33"/>
    </row>
    <row r="34" spans="2:10" ht="60.75" thickBot="1" x14ac:dyDescent="0.3">
      <c r="B34" s="86" t="s">
        <v>322</v>
      </c>
      <c r="C34" s="84" t="s">
        <v>329</v>
      </c>
      <c r="D34" s="84" t="s">
        <v>323</v>
      </c>
      <c r="E34" s="101" t="s">
        <v>360</v>
      </c>
      <c r="F34" s="101" t="s">
        <v>331</v>
      </c>
      <c r="G34" s="84" t="s">
        <v>351</v>
      </c>
      <c r="H34" s="85" t="s">
        <v>340</v>
      </c>
      <c r="I34"/>
    </row>
    <row r="35" spans="2:10" x14ac:dyDescent="0.25">
      <c r="B35" s="218" t="s">
        <v>324</v>
      </c>
      <c r="C35" s="77" t="s">
        <v>330</v>
      </c>
      <c r="D35" s="78" t="s">
        <v>327</v>
      </c>
      <c r="E35" s="102">
        <v>1</v>
      </c>
      <c r="F35" s="105">
        <v>12</v>
      </c>
      <c r="G35" s="78">
        <v>12</v>
      </c>
      <c r="H35" s="183">
        <v>992.4</v>
      </c>
      <c r="I35"/>
    </row>
    <row r="36" spans="2:10" ht="15.75" thickBot="1" x14ac:dyDescent="0.3">
      <c r="B36" s="227"/>
      <c r="C36" s="76" t="s">
        <v>330</v>
      </c>
      <c r="D36" s="73" t="s">
        <v>328</v>
      </c>
      <c r="E36" s="103">
        <v>2</v>
      </c>
      <c r="F36" s="106">
        <v>12</v>
      </c>
      <c r="G36" s="73">
        <v>12</v>
      </c>
      <c r="H36" s="90">
        <v>1486.9</v>
      </c>
      <c r="I36"/>
    </row>
    <row r="37" spans="2:10" x14ac:dyDescent="0.25">
      <c r="B37" s="228" t="s">
        <v>325</v>
      </c>
      <c r="C37" s="77" t="s">
        <v>333</v>
      </c>
      <c r="D37" s="78" t="s">
        <v>327</v>
      </c>
      <c r="E37" s="102" t="s">
        <v>343</v>
      </c>
      <c r="F37" s="105">
        <v>12</v>
      </c>
      <c r="G37" s="78">
        <v>12</v>
      </c>
      <c r="H37" s="183">
        <v>992.4</v>
      </c>
      <c r="I37"/>
    </row>
    <row r="38" spans="2:10" x14ac:dyDescent="0.25">
      <c r="B38" s="229"/>
      <c r="C38" s="76" t="s">
        <v>333</v>
      </c>
      <c r="D38" s="73" t="s">
        <v>328</v>
      </c>
      <c r="E38" s="103" t="s">
        <v>348</v>
      </c>
      <c r="F38" s="106">
        <v>12</v>
      </c>
      <c r="G38" s="73">
        <v>12</v>
      </c>
      <c r="H38" s="90">
        <v>1187.6500000000001</v>
      </c>
      <c r="I38"/>
    </row>
    <row r="39" spans="2:10" ht="15.75" thickBot="1" x14ac:dyDescent="0.3">
      <c r="B39" s="230"/>
      <c r="C39" s="79" t="s">
        <v>334</v>
      </c>
      <c r="D39" s="80" t="s">
        <v>337</v>
      </c>
      <c r="E39" s="104" t="s">
        <v>349</v>
      </c>
      <c r="F39" s="107">
        <v>12</v>
      </c>
      <c r="G39" s="80" t="s">
        <v>357</v>
      </c>
      <c r="H39" s="91">
        <v>1486.9</v>
      </c>
      <c r="I39"/>
    </row>
    <row r="40" spans="2:10" x14ac:dyDescent="0.25">
      <c r="B40" s="218" t="s">
        <v>326</v>
      </c>
      <c r="C40" s="77" t="s">
        <v>332</v>
      </c>
      <c r="D40" s="78" t="s">
        <v>327</v>
      </c>
      <c r="E40" s="102" t="s">
        <v>342</v>
      </c>
      <c r="F40" s="105">
        <v>12</v>
      </c>
      <c r="G40" s="78">
        <v>12</v>
      </c>
      <c r="H40" s="183">
        <v>1434.4</v>
      </c>
      <c r="I40"/>
    </row>
    <row r="41" spans="2:10" x14ac:dyDescent="0.25">
      <c r="B41" s="227"/>
      <c r="C41" s="76" t="s">
        <v>336</v>
      </c>
      <c r="D41" s="73" t="s">
        <v>328</v>
      </c>
      <c r="E41" s="103" t="s">
        <v>348</v>
      </c>
      <c r="F41" s="106">
        <v>12</v>
      </c>
      <c r="G41" s="73" t="s">
        <v>357</v>
      </c>
      <c r="H41" s="90">
        <v>1755.15</v>
      </c>
      <c r="I41"/>
    </row>
    <row r="42" spans="2:10" ht="15.75" thickBot="1" x14ac:dyDescent="0.3">
      <c r="B42" s="231"/>
      <c r="C42" s="79" t="s">
        <v>335</v>
      </c>
      <c r="D42" s="80" t="s">
        <v>337</v>
      </c>
      <c r="E42" s="104" t="s">
        <v>349</v>
      </c>
      <c r="F42" s="107">
        <v>12</v>
      </c>
      <c r="G42" s="80" t="s">
        <v>358</v>
      </c>
      <c r="H42" s="91">
        <v>2429.9</v>
      </c>
      <c r="I42"/>
    </row>
    <row r="43" spans="2:10" ht="15.75" customHeight="1" thickBot="1" x14ac:dyDescent="0.3">
      <c r="B43" s="232" t="s">
        <v>359</v>
      </c>
      <c r="C43" s="233"/>
      <c r="D43" s="233"/>
      <c r="E43" s="233"/>
      <c r="F43" s="233"/>
      <c r="G43" s="233"/>
      <c r="H43" s="234"/>
      <c r="I43"/>
    </row>
    <row r="44" spans="2:10" s="100" customFormat="1" ht="25.5" customHeight="1" thickBot="1" x14ac:dyDescent="0.3">
      <c r="B44" s="184"/>
      <c r="C44" s="184"/>
      <c r="D44" s="184"/>
      <c r="E44" s="184"/>
      <c r="F44" s="184"/>
      <c r="G44" s="184"/>
      <c r="H44" s="184"/>
      <c r="I44"/>
    </row>
    <row r="45" spans="2:10" ht="15.75" thickBot="1" x14ac:dyDescent="0.3">
      <c r="B45" s="224" t="s">
        <v>338</v>
      </c>
      <c r="C45" s="225"/>
      <c r="D45" s="225"/>
      <c r="E45" s="225"/>
      <c r="F45" s="226"/>
      <c r="I45"/>
    </row>
    <row r="46" spans="2:10" ht="45.75" thickBot="1" x14ac:dyDescent="0.3">
      <c r="B46" s="81" t="s">
        <v>339</v>
      </c>
      <c r="C46" s="82" t="s">
        <v>361</v>
      </c>
      <c r="D46" s="82" t="s">
        <v>341</v>
      </c>
      <c r="E46" s="82" t="s">
        <v>351</v>
      </c>
      <c r="F46" s="83" t="s">
        <v>340</v>
      </c>
      <c r="G46" s="75"/>
      <c r="H46" s="75"/>
      <c r="I46"/>
    </row>
    <row r="47" spans="2:10" x14ac:dyDescent="0.25">
      <c r="B47" s="185" t="s">
        <v>327</v>
      </c>
      <c r="C47" s="186" t="s">
        <v>500</v>
      </c>
      <c r="D47" s="186">
        <v>8</v>
      </c>
      <c r="E47" s="187">
        <v>12</v>
      </c>
      <c r="F47" s="188">
        <v>9509.75</v>
      </c>
      <c r="I47"/>
    </row>
    <row r="48" spans="2:10" x14ac:dyDescent="0.25">
      <c r="B48" s="87" t="s">
        <v>328</v>
      </c>
      <c r="C48" s="73" t="s">
        <v>501</v>
      </c>
      <c r="D48" s="73" t="s">
        <v>344</v>
      </c>
      <c r="E48" s="98">
        <v>12</v>
      </c>
      <c r="F48" s="90">
        <v>11591.75</v>
      </c>
      <c r="H48" s="92"/>
      <c r="I48"/>
      <c r="J48" s="92"/>
    </row>
    <row r="49" spans="2:10" ht="15.75" thickBot="1" x14ac:dyDescent="0.3">
      <c r="B49" s="88" t="s">
        <v>337</v>
      </c>
      <c r="C49" s="80" t="s">
        <v>347</v>
      </c>
      <c r="D49" s="80" t="s">
        <v>345</v>
      </c>
      <c r="E49" s="99">
        <v>12</v>
      </c>
      <c r="F49" s="91">
        <v>12794.13</v>
      </c>
      <c r="H49" s="92"/>
      <c r="I49"/>
      <c r="J49" s="92"/>
    </row>
    <row r="50" spans="2:10" ht="15.75" thickBot="1" x14ac:dyDescent="0.3">
      <c r="B50" s="215" t="s">
        <v>362</v>
      </c>
      <c r="C50" s="216"/>
      <c r="D50" s="216"/>
      <c r="E50" s="216"/>
      <c r="F50" s="217"/>
      <c r="I50"/>
      <c r="J50" s="92"/>
    </row>
    <row r="51" spans="2:10" ht="15.75" thickBot="1" x14ac:dyDescent="0.3">
      <c r="B51" s="215" t="s">
        <v>362</v>
      </c>
      <c r="C51" s="216"/>
      <c r="D51" s="216"/>
      <c r="E51" s="216"/>
      <c r="F51" s="217"/>
      <c r="I51"/>
    </row>
    <row r="52" spans="2:10" x14ac:dyDescent="0.25">
      <c r="B52"/>
      <c r="C52"/>
      <c r="D52"/>
      <c r="E52"/>
      <c r="F52"/>
      <c r="G52"/>
      <c r="H52"/>
      <c r="I52"/>
    </row>
  </sheetData>
  <mergeCells count="10">
    <mergeCell ref="B51:F51"/>
    <mergeCell ref="B2:G2"/>
    <mergeCell ref="B31:G31"/>
    <mergeCell ref="B33:H33"/>
    <mergeCell ref="B35:B36"/>
    <mergeCell ref="B37:B39"/>
    <mergeCell ref="B40:B42"/>
    <mergeCell ref="B43:H43"/>
    <mergeCell ref="B45:F45"/>
    <mergeCell ref="B50:F50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opLeftCell="A53" workbookViewId="0">
      <selection sqref="A1:E75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70</v>
      </c>
      <c r="B3" s="271"/>
      <c r="C3" s="250" t="s">
        <v>256</v>
      </c>
      <c r="D3" s="251"/>
      <c r="E3" s="252"/>
    </row>
    <row r="4" spans="1:5" ht="15.75" x14ac:dyDescent="0.25">
      <c r="A4" s="272" t="s">
        <v>66</v>
      </c>
      <c r="B4" s="272"/>
      <c r="C4" s="250" t="s">
        <v>257</v>
      </c>
      <c r="D4" s="251"/>
      <c r="E4" s="252"/>
    </row>
    <row r="5" spans="1:5" ht="15.75" x14ac:dyDescent="0.25">
      <c r="A5" s="249" t="s">
        <v>535</v>
      </c>
      <c r="B5" s="249"/>
      <c r="C5" s="250" t="s">
        <v>72</v>
      </c>
      <c r="D5" s="251"/>
      <c r="E5" s="252"/>
    </row>
    <row r="6" spans="1:5" ht="15.75" x14ac:dyDescent="0.25">
      <c r="A6" s="244" t="s">
        <v>544</v>
      </c>
      <c r="B6" s="246"/>
      <c r="C6" s="250" t="s">
        <v>258</v>
      </c>
      <c r="D6" s="251"/>
      <c r="E6" s="252"/>
    </row>
    <row r="7" spans="1:5" x14ac:dyDescent="0.25">
      <c r="A7" s="255" t="s">
        <v>393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0</v>
      </c>
      <c r="E11" s="18">
        <f>C11*D11</f>
        <v>0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f>'[1] Referência Alho'!D7</f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2165.5</v>
      </c>
      <c r="E13" s="18">
        <f>C13*D13</f>
        <v>6496.5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77401.5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46060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f>'[1] Referência Alho'!D19</f>
        <v>9</v>
      </c>
      <c r="E27" s="23">
        <f>C27*D27</f>
        <v>225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f>'[1] Referência Alho'!D20</f>
        <v>22</v>
      </c>
      <c r="E28" s="23">
        <f t="shared" ref="E28:E39" si="1">C28*D28</f>
        <v>132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f>'[1] Referência Alho'!D21</f>
        <v>20</v>
      </c>
      <c r="E29" s="23">
        <f t="shared" si="1"/>
        <v>60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f>'[1] Referência Alho'!D23</f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f>'[1] Referência Alho'!D24</f>
        <v>4347</v>
      </c>
      <c r="E32" s="23">
        <f t="shared" si="1"/>
        <v>6955.2000000000007</v>
      </c>
    </row>
    <row r="33" spans="1:5" x14ac:dyDescent="0.25">
      <c r="A33" s="16" t="s">
        <v>259</v>
      </c>
      <c r="B33" s="16" t="s">
        <v>14</v>
      </c>
      <c r="C33" s="123">
        <v>0.35</v>
      </c>
      <c r="D33" s="23">
        <f>'[1] Referência Alho'!D25</f>
        <v>3032.22</v>
      </c>
      <c r="E33" s="23">
        <f t="shared" si="1"/>
        <v>1061.2769999999998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136</v>
      </c>
      <c r="E34" s="23">
        <f t="shared" si="1"/>
        <v>836.40000000000009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55</v>
      </c>
      <c r="E35" s="23">
        <f t="shared" si="1"/>
        <v>55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550</v>
      </c>
      <c r="E37" s="23">
        <f t="shared" si="1"/>
        <v>55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160.80000000000001</v>
      </c>
      <c r="E38" s="23">
        <f t="shared" si="1"/>
        <v>80.400000000000006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12924.277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451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178520.777</v>
      </c>
    </row>
    <row r="61" spans="1:5" x14ac:dyDescent="0.25">
      <c r="A61" s="236" t="s">
        <v>53</v>
      </c>
      <c r="B61" s="237"/>
    </row>
    <row r="62" spans="1:5" x14ac:dyDescent="0.25">
      <c r="A62" s="15" t="str">
        <f>A10</f>
        <v>1-Preparo de solo/Plantio</v>
      </c>
      <c r="B62" s="25">
        <f>E16</f>
        <v>77401.5</v>
      </c>
    </row>
    <row r="63" spans="1:5" x14ac:dyDescent="0.25">
      <c r="A63" s="22" t="str">
        <f>A17</f>
        <v>2-Serviços</v>
      </c>
      <c r="B63" s="25">
        <f>E25</f>
        <v>46060</v>
      </c>
    </row>
    <row r="64" spans="1:5" x14ac:dyDescent="0.25">
      <c r="A64" s="22" t="str">
        <f>A26</f>
        <v>3-Tratos Culturais</v>
      </c>
      <c r="B64" s="25">
        <f>E40</f>
        <v>12924.277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178520.777</v>
      </c>
    </row>
    <row r="70" spans="1:4" x14ac:dyDescent="0.25">
      <c r="A70" s="238" t="s">
        <v>537</v>
      </c>
      <c r="B70" s="238"/>
      <c r="C70" s="238"/>
      <c r="D70" s="238"/>
    </row>
    <row r="71" spans="1:4" x14ac:dyDescent="0.25">
      <c r="A71" t="s">
        <v>54</v>
      </c>
    </row>
    <row r="72" spans="1:4" ht="15.75" x14ac:dyDescent="0.25">
      <c r="A72" s="239" t="s">
        <v>55</v>
      </c>
      <c r="B72" s="239"/>
      <c r="C72" s="239"/>
      <c r="D72" s="239"/>
    </row>
    <row r="73" spans="1:4" ht="15.75" x14ac:dyDescent="0.25">
      <c r="A73" s="109" t="s">
        <v>520</v>
      </c>
      <c r="B73" s="109"/>
      <c r="C73" s="239"/>
      <c r="D73" s="239"/>
    </row>
    <row r="74" spans="1:4" ht="15.75" x14ac:dyDescent="0.25">
      <c r="A74" s="239" t="s">
        <v>57</v>
      </c>
      <c r="B74" s="239"/>
      <c r="C74" s="239"/>
      <c r="D74" s="239"/>
    </row>
    <row r="75" spans="1:4" ht="15.75" x14ac:dyDescent="0.25">
      <c r="A75" s="239" t="s">
        <v>521</v>
      </c>
      <c r="B75" s="239"/>
    </row>
  </sheetData>
  <mergeCells count="22"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C73:D73"/>
    <mergeCell ref="A9:E9"/>
    <mergeCell ref="A72:B72"/>
    <mergeCell ref="C72:D72"/>
    <mergeCell ref="A61:B61"/>
    <mergeCell ref="A70:B70"/>
    <mergeCell ref="C70:D70"/>
    <mergeCell ref="A1:A2"/>
    <mergeCell ref="B1:E2"/>
    <mergeCell ref="A3:B3"/>
    <mergeCell ref="A4:B4"/>
    <mergeCell ref="C4:E4"/>
    <mergeCell ref="C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sqref="A1:E74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525</v>
      </c>
      <c r="B3" s="271"/>
      <c r="C3" s="250" t="s">
        <v>524</v>
      </c>
      <c r="D3" s="251"/>
      <c r="E3" s="252"/>
    </row>
    <row r="4" spans="1:5" ht="15.75" x14ac:dyDescent="0.25">
      <c r="A4" s="272" t="s">
        <v>66</v>
      </c>
      <c r="B4" s="272"/>
      <c r="C4" s="250" t="s">
        <v>545</v>
      </c>
      <c r="D4" s="251"/>
      <c r="E4" s="252"/>
    </row>
    <row r="5" spans="1:5" ht="15.75" x14ac:dyDescent="0.25">
      <c r="A5" s="249" t="s">
        <v>535</v>
      </c>
      <c r="B5" s="249"/>
      <c r="C5" s="250" t="s">
        <v>526</v>
      </c>
      <c r="D5" s="251"/>
      <c r="E5" s="252"/>
    </row>
    <row r="6" spans="1:5" ht="15.75" x14ac:dyDescent="0.25">
      <c r="A6" s="261" t="s">
        <v>546</v>
      </c>
      <c r="B6" s="276"/>
      <c r="C6" s="250" t="s">
        <v>527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6647.32</v>
      </c>
      <c r="E11" s="18">
        <f>C11*D11</f>
        <v>5650.2219999999998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3953.65</v>
      </c>
      <c r="E12" s="18">
        <f>C12*D12</f>
        <v>3162.92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2902.6666666666665</v>
      </c>
      <c r="E13" s="18">
        <f>C13*D13</f>
        <v>4354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13167.142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3083.0866666666666</v>
      </c>
      <c r="E25" s="42">
        <f>C25*D25</f>
        <v>2466.4693333333335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17.407499999999999</v>
      </c>
      <c r="E26" s="42">
        <f t="shared" ref="E26:E37" si="1">C26*D26</f>
        <v>69.63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313.33333333333331</v>
      </c>
      <c r="E27" s="42">
        <f t="shared" si="1"/>
        <v>940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190.88666666666668</v>
      </c>
      <c r="E28" s="42">
        <f t="shared" si="1"/>
        <v>286.33000000000004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52.666666666666664</v>
      </c>
      <c r="E29" s="42">
        <f t="shared" si="1"/>
        <v>52.666666666666664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17.407499999999999</v>
      </c>
      <c r="E30" s="42">
        <f t="shared" si="1"/>
        <v>104.44499999999999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31.608333333333334</v>
      </c>
      <c r="E31" s="42">
        <f t="shared" si="1"/>
        <v>316.08333333333337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190</v>
      </c>
      <c r="E32" s="42">
        <f t="shared" si="1"/>
        <v>1140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214.62</v>
      </c>
      <c r="E33" s="42">
        <f t="shared" si="1"/>
        <v>1716.96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78.900000000000006</v>
      </c>
      <c r="E34" s="42">
        <f t="shared" si="1"/>
        <v>118.35000000000001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66</v>
      </c>
      <c r="E35" s="42">
        <f t="shared" si="1"/>
        <v>297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82.012500000000003</v>
      </c>
      <c r="E36" s="42">
        <f t="shared" si="1"/>
        <v>65.61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49.85</v>
      </c>
      <c r="E37" s="42">
        <f t="shared" si="1"/>
        <v>99.7</v>
      </c>
    </row>
    <row r="38" spans="1:5" x14ac:dyDescent="0.25">
      <c r="A38" s="3" t="s">
        <v>51</v>
      </c>
      <c r="B38" s="31"/>
      <c r="C38" s="32"/>
      <c r="D38" s="32"/>
      <c r="E38" s="4">
        <f>SUM(E25:E37)</f>
        <v>7673.2443333333331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50440.386333333328</v>
      </c>
    </row>
    <row r="59" spans="1:5" x14ac:dyDescent="0.25">
      <c r="A59" s="236" t="s">
        <v>53</v>
      </c>
      <c r="B59" s="237"/>
    </row>
    <row r="60" spans="1:5" x14ac:dyDescent="0.25">
      <c r="A60" s="15" t="str">
        <f>A10</f>
        <v>1-Preparo de solo/Plantio</v>
      </c>
      <c r="B60" s="25">
        <f>E14</f>
        <v>13167.142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7673.2443333333331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50440.386333333328</v>
      </c>
    </row>
    <row r="69" spans="1:4" x14ac:dyDescent="0.25">
      <c r="A69" s="238" t="s">
        <v>537</v>
      </c>
      <c r="B69" s="238"/>
      <c r="C69" s="238"/>
      <c r="D69" s="238"/>
    </row>
    <row r="70" spans="1:4" x14ac:dyDescent="0.25">
      <c r="A70" t="s">
        <v>54</v>
      </c>
    </row>
    <row r="71" spans="1:4" ht="15.75" x14ac:dyDescent="0.25">
      <c r="A71" s="239" t="s">
        <v>55</v>
      </c>
      <c r="B71" s="239"/>
      <c r="C71" s="239"/>
      <c r="D71" s="239"/>
    </row>
    <row r="72" spans="1:4" ht="15.75" x14ac:dyDescent="0.25">
      <c r="A72" s="109" t="s">
        <v>520</v>
      </c>
      <c r="B72" s="109"/>
      <c r="C72" s="239"/>
      <c r="D72" s="239"/>
    </row>
    <row r="73" spans="1:4" ht="15.75" x14ac:dyDescent="0.25">
      <c r="A73" s="239" t="s">
        <v>57</v>
      </c>
      <c r="B73" s="239"/>
      <c r="C73" s="239"/>
      <c r="D73" s="239"/>
    </row>
    <row r="74" spans="1:4" ht="15.75" x14ac:dyDescent="0.25">
      <c r="A74" s="239" t="s">
        <v>521</v>
      </c>
      <c r="B74" s="239"/>
    </row>
  </sheetData>
  <mergeCells count="22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74:B74"/>
    <mergeCell ref="A73:B73"/>
    <mergeCell ref="C73:D73"/>
    <mergeCell ref="A59:B59"/>
    <mergeCell ref="A69:B69"/>
    <mergeCell ref="C69:D69"/>
    <mergeCell ref="A71:B71"/>
    <mergeCell ref="C71:D71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sqref="A1:E74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.5703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136</v>
      </c>
      <c r="B3" s="271"/>
      <c r="C3" s="250" t="s">
        <v>260</v>
      </c>
      <c r="D3" s="251"/>
      <c r="E3" s="252"/>
    </row>
    <row r="4" spans="1:5" ht="15.75" x14ac:dyDescent="0.25">
      <c r="A4" s="272" t="s">
        <v>66</v>
      </c>
      <c r="B4" s="272"/>
      <c r="C4" s="250" t="s">
        <v>529</v>
      </c>
      <c r="D4" s="251"/>
      <c r="E4" s="252"/>
    </row>
    <row r="5" spans="1:5" ht="15.75" x14ac:dyDescent="0.25">
      <c r="A5" s="249" t="s">
        <v>535</v>
      </c>
      <c r="B5" s="249"/>
      <c r="C5" s="250" t="s">
        <v>528</v>
      </c>
      <c r="D5" s="251"/>
      <c r="E5" s="252"/>
    </row>
    <row r="6" spans="1:5" x14ac:dyDescent="0.25">
      <c r="A6" s="261" t="s">
        <v>546</v>
      </c>
      <c r="B6" s="276"/>
      <c r="C6" s="263" t="s">
        <v>395</v>
      </c>
      <c r="D6" s="264"/>
      <c r="E6" s="265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3953.65</v>
      </c>
      <c r="E12" s="18">
        <f>C12*D12</f>
        <v>3162.92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2902.6666666666665</v>
      </c>
      <c r="E13" s="18">
        <f>C13*D13</f>
        <v>4354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13044.895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3083.0866666666666</v>
      </c>
      <c r="E25" s="42">
        <f>C25*D25</f>
        <v>2466.4693333333335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17.407499999999999</v>
      </c>
      <c r="E26" s="42">
        <f t="shared" ref="E26:E37" si="1">C26*D26</f>
        <v>69.63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313.33333333333331</v>
      </c>
      <c r="E27" s="42">
        <f t="shared" si="1"/>
        <v>940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190.88666666666668</v>
      </c>
      <c r="E28" s="42">
        <f t="shared" si="1"/>
        <v>286.33000000000004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52.666666666666664</v>
      </c>
      <c r="E29" s="42">
        <f t="shared" si="1"/>
        <v>52.666666666666664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17.407499999999999</v>
      </c>
      <c r="E30" s="42">
        <f t="shared" si="1"/>
        <v>104.44499999999999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31.608333333333334</v>
      </c>
      <c r="E31" s="42">
        <f t="shared" si="1"/>
        <v>316.08333333333337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190</v>
      </c>
      <c r="E32" s="42">
        <f t="shared" si="1"/>
        <v>1140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214.62</v>
      </c>
      <c r="E33" s="42">
        <f t="shared" si="1"/>
        <v>1716.96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78.900000000000006</v>
      </c>
      <c r="E34" s="42">
        <f t="shared" si="1"/>
        <v>118.35000000000001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66</v>
      </c>
      <c r="E35" s="42">
        <f t="shared" si="1"/>
        <v>297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82.012500000000003</v>
      </c>
      <c r="E36" s="42">
        <f t="shared" si="1"/>
        <v>65.61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49.85</v>
      </c>
      <c r="E37" s="42">
        <f t="shared" si="1"/>
        <v>99.7</v>
      </c>
    </row>
    <row r="38" spans="1:5" x14ac:dyDescent="0.25">
      <c r="A38" s="3" t="s">
        <v>51</v>
      </c>
      <c r="B38" s="31"/>
      <c r="C38" s="32"/>
      <c r="D38" s="32"/>
      <c r="E38" s="4">
        <f>SUM(E25:E37)</f>
        <v>7673.2443333333331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50318.139333333333</v>
      </c>
    </row>
    <row r="59" spans="1:5" x14ac:dyDescent="0.25">
      <c r="A59" s="236" t="s">
        <v>53</v>
      </c>
      <c r="B59" s="237"/>
    </row>
    <row r="60" spans="1:5" x14ac:dyDescent="0.25">
      <c r="A60" s="15" t="str">
        <f>A10</f>
        <v>1-Preparo de solo/Plantio</v>
      </c>
      <c r="B60" s="25">
        <f>E14</f>
        <v>13044.895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7673.2443333333331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50318.139333333333</v>
      </c>
    </row>
    <row r="69" spans="1:4" x14ac:dyDescent="0.25">
      <c r="A69" s="238" t="s">
        <v>537</v>
      </c>
      <c r="B69" s="238"/>
      <c r="C69" s="238"/>
      <c r="D69" s="238"/>
    </row>
    <row r="70" spans="1:4" x14ac:dyDescent="0.25">
      <c r="A70" t="s">
        <v>54</v>
      </c>
    </row>
    <row r="71" spans="1:4" ht="15.75" x14ac:dyDescent="0.25">
      <c r="A71" s="239" t="s">
        <v>55</v>
      </c>
      <c r="B71" s="239"/>
      <c r="C71" s="239"/>
      <c r="D71" s="239"/>
    </row>
    <row r="72" spans="1:4" ht="15.75" x14ac:dyDescent="0.25">
      <c r="A72" s="109" t="s">
        <v>520</v>
      </c>
      <c r="B72" s="109"/>
      <c r="C72" s="239"/>
      <c r="D72" s="239"/>
    </row>
    <row r="73" spans="1:4" ht="15.75" x14ac:dyDescent="0.25">
      <c r="A73" s="239" t="s">
        <v>57</v>
      </c>
      <c r="B73" s="239"/>
      <c r="C73" s="239"/>
      <c r="D73" s="239"/>
    </row>
    <row r="74" spans="1:4" ht="15.75" x14ac:dyDescent="0.25">
      <c r="A74" s="239" t="s">
        <v>521</v>
      </c>
      <c r="B74" s="239"/>
    </row>
  </sheetData>
  <mergeCells count="22"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workbookViewId="0">
      <selection activeCell="J11" sqref="J11"/>
    </sheetView>
  </sheetViews>
  <sheetFormatPr defaultRowHeight="15" x14ac:dyDescent="0.25"/>
  <cols>
    <col min="1" max="1" width="32.42578125" customWidth="1"/>
    <col min="2" max="2" width="13.85546875" customWidth="1"/>
    <col min="3" max="3" width="14.5703125" bestFit="1" customWidth="1"/>
    <col min="4" max="4" width="14.5703125" customWidth="1"/>
    <col min="5" max="5" width="16.5703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137</v>
      </c>
      <c r="B3" s="271"/>
      <c r="C3" s="250" t="s">
        <v>261</v>
      </c>
      <c r="D3" s="251"/>
      <c r="E3" s="252"/>
    </row>
    <row r="4" spans="1:5" ht="15.75" x14ac:dyDescent="0.25">
      <c r="A4" s="272" t="s">
        <v>3</v>
      </c>
      <c r="B4" s="272"/>
      <c r="C4" s="250" t="s">
        <v>506</v>
      </c>
      <c r="D4" s="251"/>
      <c r="E4" s="252"/>
    </row>
    <row r="5" spans="1:5" ht="15.75" x14ac:dyDescent="0.25">
      <c r="A5" s="249" t="s">
        <v>535</v>
      </c>
      <c r="B5" s="249"/>
      <c r="C5" s="250" t="s">
        <v>262</v>
      </c>
      <c r="D5" s="251"/>
      <c r="E5" s="252"/>
    </row>
    <row r="6" spans="1:5" ht="15.75" x14ac:dyDescent="0.25">
      <c r="A6" s="283" t="s">
        <v>547</v>
      </c>
      <c r="B6" s="284"/>
      <c r="C6" s="250" t="s">
        <v>263</v>
      </c>
      <c r="D6" s="251"/>
      <c r="E6" s="252"/>
    </row>
    <row r="7" spans="1:5" x14ac:dyDescent="0.25">
      <c r="A7" s="255" t="s">
        <v>378</v>
      </c>
      <c r="B7" s="256"/>
      <c r="C7" s="256"/>
      <c r="D7" s="256"/>
      <c r="E7" s="257"/>
    </row>
    <row r="8" spans="1:5" x14ac:dyDescent="0.25">
      <c r="A8" s="279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>C11*D11</f>
        <v>300.25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</v>
      </c>
      <c r="D12" s="18">
        <f>'[1]Referencia Milho'!D7</f>
        <v>2790.41</v>
      </c>
      <c r="E12" s="18">
        <f>C12*D12</f>
        <v>837.12299999999993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03-2025'!B93</f>
        <v>737.5</v>
      </c>
      <c r="E13" s="18">
        <f>C13*D13</f>
        <v>737.5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1874.873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29" si="0">C17*D17</f>
        <v>54.98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205.93333333333331</v>
      </c>
      <c r="E18" s="36">
        <f t="shared" si="0"/>
        <v>16.474666666666664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40</v>
      </c>
      <c r="E19" s="36">
        <f t="shared" si="0"/>
        <v>40</v>
      </c>
    </row>
    <row r="20" spans="1:5" x14ac:dyDescent="0.25">
      <c r="A20" s="16" t="s">
        <v>23</v>
      </c>
      <c r="B20" s="45" t="str">
        <f>'[1]Referencia Milho'!B17</f>
        <v>L</v>
      </c>
      <c r="C20" s="35">
        <f>'[1]Referencia Milho'!C17</f>
        <v>1</v>
      </c>
      <c r="D20" s="46">
        <f>'[1]Referencia Milho'!D17</f>
        <v>28.5825</v>
      </c>
      <c r="E20" s="36">
        <f t="shared" si="0"/>
        <v>28.5825</v>
      </c>
    </row>
    <row r="21" spans="1:5" x14ac:dyDescent="0.25">
      <c r="A21" s="16" t="s">
        <v>143</v>
      </c>
      <c r="B21" s="45" t="str">
        <f>'[1]Referencia Milho'!B18</f>
        <v>L</v>
      </c>
      <c r="C21" s="35">
        <f>'[1]Referencia Milho'!C18</f>
        <v>0.1</v>
      </c>
      <c r="D21" s="46">
        <f>'[1]Referencia Milho'!D18</f>
        <v>19.05</v>
      </c>
      <c r="E21" s="36">
        <f t="shared" si="0"/>
        <v>1.9050000000000002</v>
      </c>
    </row>
    <row r="22" spans="1:5" x14ac:dyDescent="0.25">
      <c r="A22" s="16" t="s">
        <v>24</v>
      </c>
      <c r="B22" s="45" t="str">
        <f>'[1]Referencia Milho'!B20</f>
        <v>L</v>
      </c>
      <c r="C22" s="35">
        <f>'[1]Referencia Milho'!C20</f>
        <v>0.15</v>
      </c>
      <c r="D22" s="46">
        <f>'[1]Referencia Milho'!D20</f>
        <v>155.63</v>
      </c>
      <c r="E22" s="36">
        <f t="shared" si="0"/>
        <v>23.3445</v>
      </c>
    </row>
    <row r="23" spans="1:5" x14ac:dyDescent="0.25">
      <c r="A23" s="16" t="s">
        <v>32</v>
      </c>
      <c r="B23" s="45" t="str">
        <f>'[1]Referencia Milho'!B22</f>
        <v>L</v>
      </c>
      <c r="C23" s="35">
        <f>'[1]Referencia Milho'!C22</f>
        <v>0.2</v>
      </c>
      <c r="D23" s="46">
        <f>'[1]Referencia Milho'!D22</f>
        <v>59.333333333333336</v>
      </c>
      <c r="E23" s="36">
        <f t="shared" si="0"/>
        <v>11.866666666666667</v>
      </c>
    </row>
    <row r="24" spans="1:5" x14ac:dyDescent="0.25">
      <c r="A24" s="16" t="s">
        <v>33</v>
      </c>
      <c r="B24" s="45" t="str">
        <f>'[1]Referencia Milho'!B23</f>
        <v>L</v>
      </c>
      <c r="C24" s="35">
        <f>'[1]Referencia Milho'!C23</f>
        <v>1</v>
      </c>
      <c r="D24" s="46">
        <f>'[1]Referencia Milho'!D23</f>
        <v>21.5</v>
      </c>
      <c r="E24" s="36">
        <f t="shared" si="0"/>
        <v>21.5</v>
      </c>
    </row>
    <row r="25" spans="1:5" x14ac:dyDescent="0.25">
      <c r="A25" s="16" t="s">
        <v>61</v>
      </c>
      <c r="B25" s="45" t="str">
        <f>'[1]Referencia Milho'!B24</f>
        <v>L</v>
      </c>
      <c r="C25" s="35">
        <f>'[1]Referencia Milho'!C24</f>
        <v>1.5</v>
      </c>
      <c r="D25" s="46">
        <f>'[1]Referencia Milho'!D24</f>
        <v>23.766666666666666</v>
      </c>
      <c r="E25" s="36">
        <f t="shared" si="0"/>
        <v>35.65</v>
      </c>
    </row>
    <row r="26" spans="1:5" x14ac:dyDescent="0.25">
      <c r="A26" s="16" t="s">
        <v>20</v>
      </c>
      <c r="B26" s="45" t="str">
        <f>'[1]Referencia Milho'!B25</f>
        <v>Kg</v>
      </c>
      <c r="C26" s="35">
        <f>'[1]Referencia Milho'!C25</f>
        <v>0.6</v>
      </c>
      <c r="D26" s="46">
        <f>'[1]Referencia Milho'!D25</f>
        <v>55.954999999999998</v>
      </c>
      <c r="E26" s="36">
        <f t="shared" si="0"/>
        <v>33.573</v>
      </c>
    </row>
    <row r="27" spans="1:5" x14ac:dyDescent="0.25">
      <c r="A27" s="16" t="s">
        <v>366</v>
      </c>
      <c r="B27" s="45" t="str">
        <f>'[1]Referencia Milho'!B26</f>
        <v>L</v>
      </c>
      <c r="C27" s="35">
        <f>'[1]Referencia Milho'!C26</f>
        <v>0.4</v>
      </c>
      <c r="D27" s="46">
        <f>'[1]Referencia Milho'!D26</f>
        <v>120</v>
      </c>
      <c r="E27" s="36">
        <f t="shared" si="0"/>
        <v>48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Milho'!D28</f>
        <v>3111.444</v>
      </c>
      <c r="E28" s="36">
        <f t="shared" si="0"/>
        <v>311.14440000000002</v>
      </c>
    </row>
    <row r="29" spans="1:5" x14ac:dyDescent="0.25">
      <c r="A29" s="16" t="s">
        <v>143</v>
      </c>
      <c r="B29" s="45" t="str">
        <f>'[1]Referencia Milho'!B27</f>
        <v>L</v>
      </c>
      <c r="C29" s="35">
        <f>'[1]Referencia Milho'!C27</f>
        <v>0.1</v>
      </c>
      <c r="D29" s="46">
        <f>'[1]Referencia Milho'!D27</f>
        <v>19.05</v>
      </c>
      <c r="E29" s="36">
        <f t="shared" si="0"/>
        <v>1.9050000000000002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675.31906666666669</v>
      </c>
    </row>
    <row r="31" spans="1:5" x14ac:dyDescent="0.25">
      <c r="A31" s="22" t="s">
        <v>144</v>
      </c>
      <c r="B31" s="22"/>
      <c r="C31" s="33"/>
      <c r="D31" s="22"/>
      <c r="E31" s="5"/>
    </row>
    <row r="32" spans="1:5" x14ac:dyDescent="0.25">
      <c r="A32" s="16" t="s">
        <v>145</v>
      </c>
      <c r="B32" s="45" t="s">
        <v>146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147</v>
      </c>
      <c r="B33" s="45" t="s">
        <v>146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148</v>
      </c>
      <c r="B34" s="45" t="s">
        <v>146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149</v>
      </c>
      <c r="B35" s="45" t="s">
        <v>146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150</v>
      </c>
      <c r="B36" s="45" t="s">
        <v>146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151</v>
      </c>
      <c r="B37" s="45" t="s">
        <v>146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152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153</v>
      </c>
      <c r="B41" s="45" t="s">
        <v>154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4820.1920666666665</v>
      </c>
    </row>
    <row r="46" spans="1:5" x14ac:dyDescent="0.25">
      <c r="A46" s="236" t="s">
        <v>53</v>
      </c>
      <c r="B46" s="237"/>
    </row>
    <row r="47" spans="1:5" x14ac:dyDescent="0.25">
      <c r="A47" s="15" t="str">
        <f>A10</f>
        <v>1-Insumos</v>
      </c>
      <c r="B47" s="25">
        <f>E14</f>
        <v>1874.873</v>
      </c>
    </row>
    <row r="48" spans="1:5" x14ac:dyDescent="0.25">
      <c r="A48" s="22" t="str">
        <f>A15</f>
        <v>2-Tratos Culturais</v>
      </c>
      <c r="B48" s="25">
        <f>E30</f>
        <v>675.31906666666669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4820.1920666666665</v>
      </c>
    </row>
    <row r="54" spans="1:4" x14ac:dyDescent="0.25">
      <c r="A54" s="238" t="s">
        <v>537</v>
      </c>
      <c r="B54" s="238"/>
      <c r="C54" s="238"/>
      <c r="D54" s="238"/>
    </row>
    <row r="55" spans="1:4" x14ac:dyDescent="0.25">
      <c r="A55" t="s">
        <v>54</v>
      </c>
    </row>
    <row r="56" spans="1:4" ht="15.75" x14ac:dyDescent="0.25">
      <c r="A56" s="239" t="s">
        <v>55</v>
      </c>
      <c r="B56" s="239"/>
      <c r="C56" s="239"/>
      <c r="D56" s="239"/>
    </row>
    <row r="57" spans="1:4" ht="15.75" x14ac:dyDescent="0.25">
      <c r="A57" s="109" t="s">
        <v>520</v>
      </c>
      <c r="B57" s="109"/>
      <c r="C57" s="239"/>
      <c r="D57" s="239"/>
    </row>
    <row r="58" spans="1:4" ht="15.75" x14ac:dyDescent="0.25">
      <c r="A58" s="239" t="s">
        <v>57</v>
      </c>
      <c r="B58" s="239"/>
      <c r="C58" s="239"/>
      <c r="D58" s="239"/>
    </row>
    <row r="59" spans="1:4" ht="15.75" x14ac:dyDescent="0.25">
      <c r="A59" s="239" t="s">
        <v>521</v>
      </c>
      <c r="B59" s="239"/>
    </row>
  </sheetData>
  <mergeCells count="22"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  <mergeCell ref="C58:D58"/>
    <mergeCell ref="A54:B54"/>
    <mergeCell ref="C54:D54"/>
    <mergeCell ref="A56:B56"/>
    <mergeCell ref="C56:D56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workbookViewId="0">
      <selection sqref="A1:E63"/>
    </sheetView>
  </sheetViews>
  <sheetFormatPr defaultRowHeight="15" x14ac:dyDescent="0.25"/>
  <cols>
    <col min="1" max="1" width="33.85546875" customWidth="1"/>
    <col min="2" max="2" width="16.570312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137</v>
      </c>
      <c r="B3" s="271"/>
      <c r="C3" s="250" t="s">
        <v>265</v>
      </c>
      <c r="D3" s="251"/>
      <c r="E3" s="252"/>
    </row>
    <row r="4" spans="1:5" ht="15.75" x14ac:dyDescent="0.25">
      <c r="A4" s="272" t="s">
        <v>59</v>
      </c>
      <c r="B4" s="272"/>
      <c r="C4" s="250" t="s">
        <v>507</v>
      </c>
      <c r="D4" s="251"/>
      <c r="E4" s="252"/>
    </row>
    <row r="5" spans="1:5" ht="15.75" x14ac:dyDescent="0.25">
      <c r="A5" s="249" t="s">
        <v>535</v>
      </c>
      <c r="B5" s="249"/>
      <c r="C5" s="250" t="s">
        <v>262</v>
      </c>
      <c r="D5" s="251"/>
      <c r="E5" s="252"/>
    </row>
    <row r="6" spans="1:5" ht="15.75" x14ac:dyDescent="0.25">
      <c r="A6" s="277" t="s">
        <v>547</v>
      </c>
      <c r="B6" s="278"/>
      <c r="C6" s="250" t="s">
        <v>263</v>
      </c>
      <c r="D6" s="251"/>
      <c r="E6" s="252"/>
    </row>
    <row r="7" spans="1:5" x14ac:dyDescent="0.25">
      <c r="A7" s="255" t="s">
        <v>509</v>
      </c>
      <c r="B7" s="256"/>
      <c r="C7" s="256"/>
      <c r="D7" s="256"/>
      <c r="E7" s="257"/>
    </row>
    <row r="8" spans="1:5" x14ac:dyDescent="0.25">
      <c r="A8" s="279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 t="shared" ref="E11:E12" si="0">C11*D11</f>
        <v>300.25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0.35</v>
      </c>
      <c r="D12" s="18">
        <f>'[1]Referencia Milho'!D7</f>
        <v>2790.41</v>
      </c>
      <c r="E12" s="18">
        <f t="shared" si="0"/>
        <v>976.6434999999999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03-2025'!B92</f>
        <v>886.75</v>
      </c>
      <c r="E13" s="18">
        <f>C13*D13</f>
        <v>886.75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2163.6435000000001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33" si="1">C17*D17</f>
        <v>54.98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67.900000000000006</v>
      </c>
      <c r="E18" s="36">
        <f t="shared" si="1"/>
        <v>135.80000000000001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205.93333333333331</v>
      </c>
      <c r="E19" s="36">
        <f t="shared" si="1"/>
        <v>16.474666666666664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40</v>
      </c>
      <c r="E20" s="36">
        <f t="shared" si="1"/>
        <v>40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155.33250000000001</v>
      </c>
      <c r="E21" s="36">
        <f t="shared" si="1"/>
        <v>31.066500000000005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28.5825</v>
      </c>
      <c r="E22" s="36">
        <f t="shared" si="1"/>
        <v>28.5825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19.05</v>
      </c>
      <c r="E23" s="36">
        <f t="shared" si="1"/>
        <v>1.9050000000000002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155.63</v>
      </c>
      <c r="E24" s="36">
        <f t="shared" si="1"/>
        <v>23.3445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255.185</v>
      </c>
      <c r="E25" s="36">
        <f t="shared" si="1"/>
        <v>102.07400000000001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59.333333333333336</v>
      </c>
      <c r="E26" s="36">
        <f t="shared" si="1"/>
        <v>11.866666666666667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21.5</v>
      </c>
      <c r="E27" s="36">
        <f t="shared" si="1"/>
        <v>21.5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23.766666666666666</v>
      </c>
      <c r="E28" s="36">
        <f t="shared" si="1"/>
        <v>35.65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55.954999999999998</v>
      </c>
      <c r="E29" s="36">
        <f t="shared" si="1"/>
        <v>33.573</v>
      </c>
    </row>
    <row r="30" spans="1:5" x14ac:dyDescent="0.25">
      <c r="A30" s="16" t="s">
        <v>366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120</v>
      </c>
      <c r="E30" s="36">
        <f t="shared" si="1"/>
        <v>48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f>'[1]Referencia Milho'!D28</f>
        <v>3111.444</v>
      </c>
      <c r="E31" s="36">
        <f t="shared" si="1"/>
        <v>466.71659999999997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f>'[1]Referencia Milho'!D29</f>
        <v>3464.8979999999997</v>
      </c>
      <c r="E32" s="36">
        <f t="shared" si="1"/>
        <v>692.9796</v>
      </c>
    </row>
    <row r="33" spans="1:5" x14ac:dyDescent="0.25">
      <c r="A33" s="16" t="s">
        <v>143</v>
      </c>
      <c r="B33" s="45" t="str">
        <f>'[1]Referencia Milho'!B27</f>
        <v>L</v>
      </c>
      <c r="C33" s="35">
        <f>'[1]Referencia Milho'!C27</f>
        <v>0.1</v>
      </c>
      <c r="D33" s="46">
        <f>'[1]Referencia Milho'!D27</f>
        <v>19.05</v>
      </c>
      <c r="E33" s="36">
        <f t="shared" si="1"/>
        <v>1.9050000000000002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1792.8113666666666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6456.4548666666669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2163.6435000000001</v>
      </c>
    </row>
    <row r="52" spans="1:4" x14ac:dyDescent="0.25">
      <c r="A52" s="22" t="str">
        <f>A15</f>
        <v>2-Tratos Culturais</v>
      </c>
      <c r="B52" s="25">
        <f>E34</f>
        <v>1792.8113666666666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6456.4548666666669</v>
      </c>
    </row>
    <row r="58" spans="1:4" x14ac:dyDescent="0.25">
      <c r="A58" s="238" t="s">
        <v>537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109" t="s">
        <v>520</v>
      </c>
      <c r="B61" s="10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521</v>
      </c>
      <c r="B63" s="239"/>
    </row>
  </sheetData>
  <mergeCells count="22"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63:B63"/>
    <mergeCell ref="A62:B62"/>
    <mergeCell ref="A58:B58"/>
    <mergeCell ref="C58:D58"/>
    <mergeCell ref="C61:D61"/>
    <mergeCell ref="C62:D62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workbookViewId="0">
      <selection activeCell="J12" sqref="J12"/>
    </sheetView>
  </sheetViews>
  <sheetFormatPr defaultRowHeight="15" x14ac:dyDescent="0.25"/>
  <cols>
    <col min="1" max="1" width="31.140625" customWidth="1"/>
    <col min="2" max="2" width="14.140625" customWidth="1"/>
    <col min="3" max="3" width="16.85546875" customWidth="1"/>
    <col min="4" max="4" width="14.85546875" customWidth="1"/>
    <col min="5" max="5" width="14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137</v>
      </c>
      <c r="B3" s="271"/>
      <c r="C3" s="250" t="s">
        <v>265</v>
      </c>
      <c r="D3" s="251"/>
      <c r="E3" s="252"/>
    </row>
    <row r="4" spans="1:5" ht="15.75" x14ac:dyDescent="0.25">
      <c r="A4" s="272" t="s">
        <v>266</v>
      </c>
      <c r="B4" s="272"/>
      <c r="C4" s="250" t="s">
        <v>508</v>
      </c>
      <c r="D4" s="251"/>
      <c r="E4" s="252"/>
    </row>
    <row r="5" spans="1:5" ht="15.75" x14ac:dyDescent="0.25">
      <c r="A5" s="249" t="s">
        <v>535</v>
      </c>
      <c r="B5" s="249"/>
      <c r="C5" s="250" t="s">
        <v>262</v>
      </c>
      <c r="D5" s="251"/>
      <c r="E5" s="252"/>
    </row>
    <row r="6" spans="1:5" ht="15.75" x14ac:dyDescent="0.25">
      <c r="A6" s="283" t="s">
        <v>547</v>
      </c>
      <c r="B6" s="284"/>
      <c r="C6" s="250" t="s">
        <v>263</v>
      </c>
      <c r="D6" s="251"/>
      <c r="E6" s="252"/>
    </row>
    <row r="7" spans="1:5" x14ac:dyDescent="0.25">
      <c r="A7" s="255" t="s">
        <v>469</v>
      </c>
      <c r="B7" s="256"/>
      <c r="C7" s="256"/>
      <c r="D7" s="256"/>
      <c r="E7" s="257"/>
    </row>
    <row r="8" spans="1:5" x14ac:dyDescent="0.25">
      <c r="A8" s="279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 t="shared" ref="E11:E12" si="0">C11*D11</f>
        <v>300.25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f>'[1]Referencia Milho'!D7</f>
        <v>2790.41</v>
      </c>
      <c r="E12" s="18">
        <f t="shared" si="0"/>
        <v>1116.164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03-2025'!B92</f>
        <v>886.75</v>
      </c>
      <c r="E13" s="18">
        <f>C13*D13</f>
        <v>886.75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2303.1639999999998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33" si="1">C17*D17</f>
        <v>54.98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67.900000000000006</v>
      </c>
      <c r="E18" s="36">
        <f t="shared" si="1"/>
        <v>135.80000000000001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205.93333333333331</v>
      </c>
      <c r="E19" s="36">
        <f t="shared" si="1"/>
        <v>16.474666666666664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40</v>
      </c>
      <c r="E20" s="36">
        <f t="shared" si="1"/>
        <v>40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155.33250000000001</v>
      </c>
      <c r="E21" s="36">
        <f t="shared" si="1"/>
        <v>31.066500000000005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28.5825</v>
      </c>
      <c r="E22" s="36">
        <f t="shared" si="1"/>
        <v>28.5825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19.05</v>
      </c>
      <c r="E23" s="36">
        <f t="shared" si="1"/>
        <v>1.9050000000000002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155.63</v>
      </c>
      <c r="E24" s="36">
        <f t="shared" si="1"/>
        <v>23.3445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255.185</v>
      </c>
      <c r="E25" s="36">
        <f t="shared" si="1"/>
        <v>102.07400000000001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59.333333333333336</v>
      </c>
      <c r="E26" s="36">
        <f t="shared" si="1"/>
        <v>11.866666666666667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21.5</v>
      </c>
      <c r="E27" s="36">
        <f t="shared" si="1"/>
        <v>21.5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23.766666666666666</v>
      </c>
      <c r="E28" s="36">
        <f t="shared" si="1"/>
        <v>35.65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55.954999999999998</v>
      </c>
      <c r="E29" s="36">
        <f t="shared" si="1"/>
        <v>33.573</v>
      </c>
    </row>
    <row r="30" spans="1:5" x14ac:dyDescent="0.25">
      <c r="A30" s="16" t="s">
        <v>366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120</v>
      </c>
      <c r="E30" s="36">
        <f t="shared" si="1"/>
        <v>48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f>'[1]Referencia Milho'!D28</f>
        <v>3111.444</v>
      </c>
      <c r="E31" s="36">
        <f t="shared" si="1"/>
        <v>622.28880000000004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f>'[1]Referencia Milho'!D29</f>
        <v>3464.8979999999997</v>
      </c>
      <c r="E32" s="36">
        <f t="shared" si="1"/>
        <v>1039.4694</v>
      </c>
    </row>
    <row r="33" spans="1:5" x14ac:dyDescent="0.25">
      <c r="A33" s="16" t="s">
        <v>143</v>
      </c>
      <c r="B33" s="45" t="str">
        <f>'[1]Referencia Milho'!B27</f>
        <v>L</v>
      </c>
      <c r="C33" s="35">
        <v>0.5</v>
      </c>
      <c r="D33" s="46">
        <f>'[1]Referencia Milho'!D27</f>
        <v>19.05</v>
      </c>
      <c r="E33" s="36">
        <f t="shared" si="1"/>
        <v>9.5250000000000004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2302.4933666666666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155</v>
      </c>
      <c r="B45" s="172" t="s">
        <v>156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156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153</v>
      </c>
      <c r="B47" s="45" t="s">
        <v>154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8365.6573666666663</v>
      </c>
    </row>
    <row r="52" spans="1:5" x14ac:dyDescent="0.25">
      <c r="A52" s="236" t="s">
        <v>53</v>
      </c>
      <c r="B52" s="237"/>
    </row>
    <row r="53" spans="1:5" x14ac:dyDescent="0.25">
      <c r="A53" s="15" t="str">
        <f>A10</f>
        <v>1-Insumos</v>
      </c>
      <c r="B53" s="25">
        <f>E14</f>
        <v>2303.1639999999998</v>
      </c>
    </row>
    <row r="54" spans="1:5" x14ac:dyDescent="0.25">
      <c r="A54" s="22" t="str">
        <f>A15</f>
        <v>2-Tratos Culturais</v>
      </c>
      <c r="B54" s="25">
        <f>E34</f>
        <v>2302.4933666666666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8365.6573666666663</v>
      </c>
    </row>
    <row r="60" spans="1:5" x14ac:dyDescent="0.25">
      <c r="A60" s="238" t="s">
        <v>537</v>
      </c>
      <c r="B60" s="238"/>
      <c r="C60" s="238"/>
      <c r="D60" s="238"/>
    </row>
    <row r="61" spans="1:5" x14ac:dyDescent="0.25">
      <c r="A61" t="s">
        <v>54</v>
      </c>
    </row>
    <row r="62" spans="1:5" ht="15.75" x14ac:dyDescent="0.25">
      <c r="A62" s="239" t="s">
        <v>55</v>
      </c>
      <c r="B62" s="239"/>
      <c r="C62" s="239"/>
      <c r="D62" s="239"/>
    </row>
    <row r="63" spans="1:5" ht="15.75" x14ac:dyDescent="0.25">
      <c r="A63" s="109" t="s">
        <v>520</v>
      </c>
      <c r="B63" s="109"/>
      <c r="C63" s="239"/>
      <c r="D63" s="239"/>
    </row>
    <row r="64" spans="1:5" ht="15.75" x14ac:dyDescent="0.25">
      <c r="A64" s="239" t="s">
        <v>57</v>
      </c>
      <c r="B64" s="239"/>
      <c r="C64" s="239"/>
      <c r="D64" s="239"/>
    </row>
    <row r="65" spans="1:2" ht="15.75" x14ac:dyDescent="0.25">
      <c r="A65" s="239" t="s">
        <v>521</v>
      </c>
      <c r="B65" s="239"/>
    </row>
  </sheetData>
  <mergeCells count="22"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7"/>
  <sheetViews>
    <sheetView topLeftCell="A29" zoomScaleNormal="100" workbookViewId="0">
      <selection activeCell="I42" sqref="I42"/>
    </sheetView>
  </sheetViews>
  <sheetFormatPr defaultRowHeight="15" x14ac:dyDescent="0.25"/>
  <cols>
    <col min="1" max="1" width="32.42578125" customWidth="1"/>
    <col min="2" max="2" width="14.85546875" customWidth="1"/>
    <col min="3" max="3" width="16.140625" customWidth="1"/>
    <col min="4" max="4" width="14.5703125" customWidth="1"/>
    <col min="5" max="5" width="14.42578125" customWidth="1"/>
  </cols>
  <sheetData>
    <row r="1" spans="1:5" ht="20.25" customHeight="1" x14ac:dyDescent="0.25">
      <c r="A1" s="241"/>
      <c r="B1" s="242" t="s">
        <v>0</v>
      </c>
      <c r="C1" s="242"/>
      <c r="D1" s="242"/>
      <c r="E1" s="242"/>
    </row>
    <row r="2" spans="1:5" ht="30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530</v>
      </c>
      <c r="B3" s="271"/>
      <c r="C3" s="250" t="s">
        <v>284</v>
      </c>
      <c r="D3" s="251"/>
      <c r="E3" s="252"/>
    </row>
    <row r="4" spans="1:5" ht="15.75" x14ac:dyDescent="0.25">
      <c r="A4" s="272" t="s">
        <v>59</v>
      </c>
      <c r="B4" s="272"/>
      <c r="C4" s="250" t="s">
        <v>531</v>
      </c>
      <c r="D4" s="251"/>
      <c r="E4" s="252"/>
    </row>
    <row r="5" spans="1:5" ht="15.75" x14ac:dyDescent="0.25">
      <c r="A5" s="249" t="s">
        <v>535</v>
      </c>
      <c r="B5" s="249"/>
      <c r="C5" s="250" t="s">
        <v>532</v>
      </c>
      <c r="D5" s="251"/>
      <c r="E5" s="252"/>
    </row>
    <row r="6" spans="1:5" ht="15.75" x14ac:dyDescent="0.25">
      <c r="A6" s="68" t="s">
        <v>548</v>
      </c>
      <c r="B6" s="210"/>
      <c r="C6" s="250" t="s">
        <v>533</v>
      </c>
      <c r="D6" s="251"/>
      <c r="E6" s="252"/>
    </row>
    <row r="7" spans="1:5" x14ac:dyDescent="0.25">
      <c r="A7" s="255" t="s">
        <v>378</v>
      </c>
      <c r="B7" s="256"/>
      <c r="C7" s="256"/>
      <c r="D7" s="256"/>
      <c r="E7" s="257"/>
    </row>
    <row r="8" spans="1:5" x14ac:dyDescent="0.25">
      <c r="A8" s="279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140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5500</v>
      </c>
      <c r="E12" s="18">
        <f t="shared" ref="E12:E13" si="0">C12*D12</f>
        <v>2200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03-2025'!B93</f>
        <v>737.5</v>
      </c>
      <c r="E13" s="18">
        <f t="shared" si="0"/>
        <v>737.5</v>
      </c>
    </row>
    <row r="14" spans="1:5" x14ac:dyDescent="0.25">
      <c r="A14" s="37" t="s">
        <v>36</v>
      </c>
      <c r="B14" s="211"/>
      <c r="C14" s="212"/>
      <c r="D14" s="212"/>
      <c r="E14" s="38">
        <f>SUM(E11:E13)</f>
        <v>3174</v>
      </c>
    </row>
    <row r="15" spans="1:5" x14ac:dyDescent="0.25">
      <c r="A15" s="15" t="s">
        <v>142</v>
      </c>
      <c r="B15" s="15"/>
      <c r="C15" s="119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f>'[1]Referencia Milho'!D12</f>
        <v>30.544444444444441</v>
      </c>
      <c r="E16" s="18">
        <f t="shared" ref="E16:E24" si="1">C16*D16</f>
        <v>30.544444444444441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f>'[1]Referencia Milho'!D13</f>
        <v>67.900000000000006</v>
      </c>
      <c r="E17" s="18">
        <f t="shared" si="1"/>
        <v>67.900000000000006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f>'[1]Referencia Milho'!D15</f>
        <v>40</v>
      </c>
      <c r="E18" s="18">
        <f t="shared" si="1"/>
        <v>40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f>'[1]Referencia Milho'!D16</f>
        <v>155.33250000000001</v>
      </c>
      <c r="E19" s="18">
        <f t="shared" si="1"/>
        <v>31.066500000000005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f>'[1]Referencia Milho'!D17</f>
        <v>28.5825</v>
      </c>
      <c r="E20" s="23">
        <f t="shared" si="1"/>
        <v>42.873750000000001</v>
      </c>
    </row>
    <row r="21" spans="1:5" x14ac:dyDescent="0.25">
      <c r="A21" s="16" t="s">
        <v>143</v>
      </c>
      <c r="B21" s="45" t="s">
        <v>92</v>
      </c>
      <c r="C21" s="16">
        <v>0.1</v>
      </c>
      <c r="D21" s="18">
        <f>'[1]Referencia Milho'!D18</f>
        <v>19.05</v>
      </c>
      <c r="E21" s="18">
        <f t="shared" si="1"/>
        <v>1.9050000000000002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f>'[1]Referencia Milho'!D19</f>
        <v>203.84</v>
      </c>
      <c r="E22" s="18">
        <f t="shared" si="1"/>
        <v>122.304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f>'[1]Referencia Milho'!D28</f>
        <v>3111.444</v>
      </c>
      <c r="E23" s="18">
        <f t="shared" si="1"/>
        <v>622.28880000000004</v>
      </c>
    </row>
    <row r="24" spans="1:5" x14ac:dyDescent="0.25">
      <c r="A24" s="16" t="s">
        <v>158</v>
      </c>
      <c r="B24" s="45" t="s">
        <v>92</v>
      </c>
      <c r="C24" s="16">
        <v>0.1</v>
      </c>
      <c r="D24" s="18">
        <f>'[1]Referencia Milho'!D24</f>
        <v>23.766666666666666</v>
      </c>
      <c r="E24" s="18">
        <f t="shared" si="1"/>
        <v>2.3766666666666665</v>
      </c>
    </row>
    <row r="25" spans="1:5" x14ac:dyDescent="0.25">
      <c r="A25" s="37" t="s">
        <v>45</v>
      </c>
      <c r="B25" s="211"/>
      <c r="C25" s="212"/>
      <c r="D25" s="212"/>
      <c r="E25" s="213">
        <f>SUM(E16:E24)</f>
        <v>961.25916111111121</v>
      </c>
    </row>
    <row r="26" spans="1:5" x14ac:dyDescent="0.25">
      <c r="A26" s="15" t="s">
        <v>144</v>
      </c>
      <c r="B26" s="15"/>
      <c r="C26" s="119"/>
      <c r="D26" s="15"/>
      <c r="E26" s="1"/>
    </row>
    <row r="27" spans="1:5" x14ac:dyDescent="0.25">
      <c r="A27" s="16" t="s">
        <v>147</v>
      </c>
      <c r="B27" s="45" t="s">
        <v>146</v>
      </c>
      <c r="C27" s="16">
        <v>1</v>
      </c>
      <c r="D27" s="41">
        <v>130</v>
      </c>
      <c r="E27" s="18">
        <f t="shared" ref="E27:E29" si="2">C27*D27</f>
        <v>130</v>
      </c>
    </row>
    <row r="28" spans="1:5" x14ac:dyDescent="0.25">
      <c r="A28" s="16" t="s">
        <v>38</v>
      </c>
      <c r="B28" s="45" t="s">
        <v>146</v>
      </c>
      <c r="C28" s="16">
        <v>1.5</v>
      </c>
      <c r="D28" s="41">
        <v>130</v>
      </c>
      <c r="E28" s="18">
        <f t="shared" si="2"/>
        <v>195</v>
      </c>
    </row>
    <row r="29" spans="1:5" x14ac:dyDescent="0.25">
      <c r="A29" s="16" t="s">
        <v>149</v>
      </c>
      <c r="B29" s="45" t="s">
        <v>146</v>
      </c>
      <c r="C29" s="16">
        <v>1.5</v>
      </c>
      <c r="D29" s="41">
        <v>130</v>
      </c>
      <c r="E29" s="18">
        <f t="shared" si="2"/>
        <v>195</v>
      </c>
    </row>
    <row r="30" spans="1:5" x14ac:dyDescent="0.25">
      <c r="A30" s="37" t="s">
        <v>51</v>
      </c>
      <c r="B30" s="211"/>
      <c r="C30" s="212"/>
      <c r="D30" s="212"/>
      <c r="E30" s="38">
        <f>SUM(E27:E29)</f>
        <v>520</v>
      </c>
    </row>
    <row r="31" spans="1:5" x14ac:dyDescent="0.25">
      <c r="A31" s="15" t="s">
        <v>152</v>
      </c>
      <c r="B31" s="48"/>
      <c r="C31" s="214"/>
      <c r="D31" s="119"/>
      <c r="E31" s="1"/>
    </row>
    <row r="32" spans="1:5" x14ac:dyDescent="0.25">
      <c r="A32" s="16" t="s">
        <v>109</v>
      </c>
      <c r="B32" s="45" t="s">
        <v>106</v>
      </c>
      <c r="C32" s="16">
        <v>1</v>
      </c>
      <c r="D32" s="23">
        <v>400</v>
      </c>
      <c r="E32" s="23">
        <f>C32*D32</f>
        <v>400</v>
      </c>
    </row>
    <row r="33" spans="1:5" x14ac:dyDescent="0.25">
      <c r="A33" s="16" t="s">
        <v>534</v>
      </c>
      <c r="B33" s="45" t="s">
        <v>146</v>
      </c>
      <c r="C33" s="16">
        <v>4</v>
      </c>
      <c r="D33" s="18">
        <v>400</v>
      </c>
      <c r="E33" s="18">
        <f t="shared" ref="E33" si="3">C33*D33</f>
        <v>1600</v>
      </c>
    </row>
    <row r="34" spans="1:5" x14ac:dyDescent="0.25">
      <c r="A34" s="37" t="s">
        <v>103</v>
      </c>
      <c r="B34" s="211"/>
      <c r="C34" s="211"/>
      <c r="D34" s="212"/>
      <c r="E34" s="38">
        <f>SUM(E32:E33)</f>
        <v>2000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6655.2591611111111</v>
      </c>
    </row>
    <row r="37" spans="1:5" x14ac:dyDescent="0.25">
      <c r="A37" s="236" t="s">
        <v>53</v>
      </c>
      <c r="B37" s="237"/>
    </row>
    <row r="38" spans="1:5" x14ac:dyDescent="0.25">
      <c r="A38" s="15" t="s">
        <v>139</v>
      </c>
      <c r="B38" s="25">
        <f>E14</f>
        <v>3174</v>
      </c>
    </row>
    <row r="39" spans="1:5" x14ac:dyDescent="0.25">
      <c r="A39" s="15" t="s">
        <v>142</v>
      </c>
      <c r="B39" s="25">
        <f>E25</f>
        <v>961.25916111111121</v>
      </c>
    </row>
    <row r="40" spans="1:5" x14ac:dyDescent="0.25">
      <c r="A40" s="15" t="s">
        <v>144</v>
      </c>
      <c r="B40" s="25">
        <f>E30</f>
        <v>520</v>
      </c>
    </row>
    <row r="41" spans="1:5" x14ac:dyDescent="0.25">
      <c r="A41" s="15" t="s">
        <v>152</v>
      </c>
      <c r="B41" s="25">
        <f>E34</f>
        <v>2000</v>
      </c>
    </row>
    <row r="42" spans="1:5" x14ac:dyDescent="0.25">
      <c r="A42" s="37" t="s">
        <v>65</v>
      </c>
      <c r="B42" s="38">
        <f>SUM(B38:B41)</f>
        <v>6655.2591611111111</v>
      </c>
    </row>
    <row r="43" spans="1:5" ht="11.25" customHeight="1" x14ac:dyDescent="0.25"/>
    <row r="44" spans="1:5" x14ac:dyDescent="0.25">
      <c r="A44" s="238" t="s">
        <v>537</v>
      </c>
      <c r="B44" s="238"/>
      <c r="C44" s="238"/>
      <c r="D44" s="238"/>
    </row>
    <row r="45" spans="1:5" x14ac:dyDescent="0.25">
      <c r="A45" t="s">
        <v>54</v>
      </c>
    </row>
    <row r="46" spans="1:5" ht="15.75" x14ac:dyDescent="0.25">
      <c r="A46" s="239" t="s">
        <v>55</v>
      </c>
      <c r="B46" s="239"/>
      <c r="C46" s="239"/>
      <c r="D46" s="239"/>
    </row>
    <row r="47" spans="1:5" ht="15.75" x14ac:dyDescent="0.25">
      <c r="A47" s="239" t="s">
        <v>56</v>
      </c>
      <c r="B47" s="239"/>
      <c r="C47" s="239"/>
      <c r="D47" s="239"/>
    </row>
    <row r="48" spans="1:5" ht="15.75" x14ac:dyDescent="0.25">
      <c r="A48" s="239" t="s">
        <v>57</v>
      </c>
      <c r="B48" s="239"/>
      <c r="C48" s="239"/>
      <c r="D48" s="239"/>
    </row>
    <row r="49" spans="1:4" ht="15.75" x14ac:dyDescent="0.25">
      <c r="A49" s="239" t="s">
        <v>58</v>
      </c>
      <c r="B49" s="239"/>
    </row>
    <row r="52" spans="1:4" x14ac:dyDescent="0.25">
      <c r="A52" s="238"/>
      <c r="B52" s="238"/>
      <c r="C52" s="238"/>
      <c r="D52" s="238"/>
    </row>
    <row r="54" spans="1:4" ht="15.75" x14ac:dyDescent="0.25">
      <c r="A54" s="260"/>
      <c r="B54" s="260"/>
      <c r="C54" s="239"/>
      <c r="D54" s="239"/>
    </row>
    <row r="55" spans="1:4" ht="15.75" x14ac:dyDescent="0.25">
      <c r="A55" s="238"/>
      <c r="B55" s="260"/>
      <c r="C55" s="239"/>
      <c r="D55" s="239"/>
    </row>
    <row r="56" spans="1:4" ht="15.75" x14ac:dyDescent="0.25">
      <c r="A56" s="260"/>
      <c r="B56" s="260"/>
      <c r="C56" s="239"/>
      <c r="D56" s="239"/>
    </row>
    <row r="57" spans="1:4" x14ac:dyDescent="0.25">
      <c r="A57" s="260"/>
      <c r="B57" s="260"/>
    </row>
  </sheetData>
  <mergeCells count="31">
    <mergeCell ref="A57:B57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56:B56"/>
    <mergeCell ref="C56:D56"/>
    <mergeCell ref="A52:B52"/>
    <mergeCell ref="C52:D52"/>
    <mergeCell ref="A54:B54"/>
    <mergeCell ref="C54:D54"/>
    <mergeCell ref="A55:B55"/>
    <mergeCell ref="C55:D55"/>
    <mergeCell ref="A49:B49"/>
    <mergeCell ref="A37:B37"/>
    <mergeCell ref="A44:B44"/>
    <mergeCell ref="C44:D44"/>
    <mergeCell ref="A46:B46"/>
    <mergeCell ref="C46:D46"/>
    <mergeCell ref="A5:B5"/>
    <mergeCell ref="A47:B47"/>
    <mergeCell ref="C47:D47"/>
    <mergeCell ref="A48:B48"/>
    <mergeCell ref="C48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0"/>
  <sheetViews>
    <sheetView workbookViewId="0">
      <selection sqref="A1:E51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178</v>
      </c>
      <c r="B3" s="271"/>
      <c r="C3" s="250" t="s">
        <v>269</v>
      </c>
      <c r="D3" s="251"/>
      <c r="E3" s="252"/>
    </row>
    <row r="4" spans="1:5" ht="15.75" x14ac:dyDescent="0.25">
      <c r="A4" s="272" t="s">
        <v>266</v>
      </c>
      <c r="B4" s="272"/>
      <c r="C4" s="250" t="s">
        <v>522</v>
      </c>
      <c r="D4" s="251"/>
      <c r="E4" s="252"/>
    </row>
    <row r="5" spans="1:5" ht="15.75" x14ac:dyDescent="0.25">
      <c r="A5" s="249" t="s">
        <v>535</v>
      </c>
      <c r="B5" s="249"/>
      <c r="C5" s="250" t="s">
        <v>398</v>
      </c>
      <c r="D5" s="251"/>
      <c r="E5" s="252"/>
    </row>
    <row r="6" spans="1:5" ht="15.75" x14ac:dyDescent="0.25">
      <c r="A6" s="261" t="s">
        <v>549</v>
      </c>
      <c r="B6" s="276"/>
      <c r="C6" s="250" t="s">
        <v>399</v>
      </c>
      <c r="D6" s="251"/>
      <c r="E6" s="252"/>
    </row>
    <row r="7" spans="1:5" x14ac:dyDescent="0.25">
      <c r="A7" s="255" t="s">
        <v>550</v>
      </c>
      <c r="B7" s="256"/>
      <c r="C7" s="256"/>
      <c r="D7" s="256"/>
      <c r="E7" s="257"/>
    </row>
    <row r="8" spans="1:5" x14ac:dyDescent="0.25">
      <c r="A8" s="279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f>'[1]Referência Trigo'!D6</f>
        <v>3692.1066666666666</v>
      </c>
      <c r="E11" s="18">
        <f>C11*D11</f>
        <v>1476.8426666666667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2151.8426666666664</v>
      </c>
    </row>
    <row r="14" spans="1:5" x14ac:dyDescent="0.25">
      <c r="A14" s="22" t="s">
        <v>142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f>'[1]Referência Trigo'!D9</f>
        <v>30.544444444444441</v>
      </c>
      <c r="E15" s="36">
        <f>C15*D15</f>
        <v>61.088888888888881</v>
      </c>
    </row>
    <row r="16" spans="1:5" x14ac:dyDescent="0.25">
      <c r="A16" s="136" t="s">
        <v>400</v>
      </c>
      <c r="B16" s="120" t="s">
        <v>92</v>
      </c>
      <c r="C16" s="56">
        <v>0.4</v>
      </c>
      <c r="D16" s="60">
        <f>'[1]Referência Trigo'!D10</f>
        <v>80.349999999999994</v>
      </c>
      <c r="E16" s="36">
        <f t="shared" ref="E16:E20" si="0">C16*D16</f>
        <v>32.14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f>'[1]Referência Trigo'!D11</f>
        <v>73.068000000000012</v>
      </c>
      <c r="E17" s="36">
        <f t="shared" si="0"/>
        <v>7.3068000000000017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f>'[1]Referência Trigo'!D12</f>
        <v>155.63</v>
      </c>
      <c r="E18" s="36">
        <f t="shared" si="0"/>
        <v>15.563000000000001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f>'[1]Referência Trigo'!D13</f>
        <v>55.954999999999998</v>
      </c>
      <c r="E19" s="36">
        <f t="shared" si="0"/>
        <v>55.954999999999998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f>'[1]Referência Trigo'!D14</f>
        <v>21.5</v>
      </c>
      <c r="E20" s="36">
        <f t="shared" si="0"/>
        <v>21.5</v>
      </c>
    </row>
    <row r="21" spans="1:5" x14ac:dyDescent="0.25">
      <c r="A21" s="16" t="s">
        <v>179</v>
      </c>
      <c r="B21" s="55" t="s">
        <v>14</v>
      </c>
      <c r="C21" s="56">
        <v>0.25</v>
      </c>
      <c r="D21" s="60">
        <f>'[1]Referência Trigo'!D15</f>
        <v>3464.8979999999997</v>
      </c>
      <c r="E21" s="36">
        <f>C21*D21</f>
        <v>866.22449999999992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1059.7781888888887</v>
      </c>
    </row>
    <row r="23" spans="1:5" x14ac:dyDescent="0.25">
      <c r="A23" s="22" t="s">
        <v>144</v>
      </c>
      <c r="B23" s="22"/>
      <c r="C23" s="33"/>
      <c r="D23" s="22"/>
      <c r="E23" s="5"/>
    </row>
    <row r="24" spans="1:5" x14ac:dyDescent="0.25">
      <c r="A24" s="16" t="s">
        <v>147</v>
      </c>
      <c r="B24" s="45" t="s">
        <v>146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148</v>
      </c>
      <c r="B25" s="45" t="s">
        <v>146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149</v>
      </c>
      <c r="B26" s="45" t="s">
        <v>146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150</v>
      </c>
      <c r="B27" s="45" t="s">
        <v>146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151</v>
      </c>
      <c r="B28" s="45" t="s">
        <v>146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152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153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4861.620855555555</v>
      </c>
    </row>
    <row r="37" spans="1:5" x14ac:dyDescent="0.25">
      <c r="A37" s="236" t="s">
        <v>53</v>
      </c>
      <c r="B37" s="237"/>
    </row>
    <row r="38" spans="1:5" x14ac:dyDescent="0.25">
      <c r="A38" s="15" t="str">
        <f>A10</f>
        <v>1-Insumos</v>
      </c>
      <c r="B38" s="25">
        <f>E13</f>
        <v>2151.8426666666664</v>
      </c>
    </row>
    <row r="39" spans="1:5" x14ac:dyDescent="0.25">
      <c r="A39" s="22" t="str">
        <f>A14</f>
        <v>2-Tratos Culturais</v>
      </c>
      <c r="B39" s="25">
        <f>E22</f>
        <v>1059.7781888888887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4861.620855555555</v>
      </c>
    </row>
    <row r="45" spans="1:5" x14ac:dyDescent="0.25">
      <c r="A45" s="238" t="s">
        <v>537</v>
      </c>
      <c r="B45" s="238"/>
      <c r="C45" s="238"/>
      <c r="D45" s="238"/>
    </row>
    <row r="46" spans="1:5" x14ac:dyDescent="0.25">
      <c r="A46" t="s">
        <v>54</v>
      </c>
    </row>
    <row r="47" spans="1:5" ht="15.75" x14ac:dyDescent="0.25">
      <c r="A47" s="239" t="s">
        <v>55</v>
      </c>
      <c r="B47" s="239"/>
      <c r="C47" s="239"/>
      <c r="D47" s="239"/>
    </row>
    <row r="48" spans="1:5" ht="15.75" x14ac:dyDescent="0.25">
      <c r="A48" s="109" t="s">
        <v>520</v>
      </c>
      <c r="B48" s="109"/>
      <c r="C48" s="239"/>
      <c r="D48" s="239"/>
    </row>
    <row r="49" spans="1:4" ht="15.75" x14ac:dyDescent="0.25">
      <c r="A49" s="239" t="s">
        <v>57</v>
      </c>
      <c r="B49" s="239"/>
      <c r="C49" s="239"/>
      <c r="D49" s="239"/>
    </row>
    <row r="50" spans="1:4" ht="15.75" x14ac:dyDescent="0.25">
      <c r="A50" s="239" t="s">
        <v>521</v>
      </c>
      <c r="B50" s="239"/>
    </row>
  </sheetData>
  <mergeCells count="22"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workbookViewId="0">
      <selection activeCell="C4" sqref="C4:E4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157</v>
      </c>
      <c r="B3" s="271"/>
      <c r="C3" s="250" t="s">
        <v>267</v>
      </c>
      <c r="D3" s="251"/>
      <c r="E3" s="252"/>
    </row>
    <row r="4" spans="1:5" ht="15.75" x14ac:dyDescent="0.25">
      <c r="A4" s="272" t="s">
        <v>266</v>
      </c>
      <c r="B4" s="272"/>
      <c r="C4" s="250" t="s">
        <v>510</v>
      </c>
      <c r="D4" s="251"/>
      <c r="E4" s="252"/>
    </row>
    <row r="5" spans="1:5" ht="15.75" x14ac:dyDescent="0.25">
      <c r="A5" s="249" t="s">
        <v>535</v>
      </c>
      <c r="B5" s="249"/>
      <c r="C5" s="250" t="s">
        <v>262</v>
      </c>
      <c r="D5" s="251"/>
      <c r="E5" s="252"/>
    </row>
    <row r="6" spans="1:5" ht="15.75" x14ac:dyDescent="0.25">
      <c r="A6" s="253" t="s">
        <v>551</v>
      </c>
      <c r="B6" s="254"/>
      <c r="C6" s="250" t="s">
        <v>268</v>
      </c>
      <c r="D6" s="251"/>
      <c r="E6" s="252"/>
    </row>
    <row r="7" spans="1:5" x14ac:dyDescent="0.25">
      <c r="A7" s="255" t="s">
        <v>567</v>
      </c>
      <c r="B7" s="256"/>
      <c r="C7" s="256"/>
      <c r="D7" s="256"/>
      <c r="E7" s="257"/>
    </row>
    <row r="8" spans="1:5" x14ac:dyDescent="0.25">
      <c r="A8" s="279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300.25</v>
      </c>
      <c r="E11" s="18">
        <f>C11*D11</f>
        <v>300.25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3953.65</v>
      </c>
      <c r="E12" s="18">
        <f>C12*D12</f>
        <v>1186.095</v>
      </c>
    </row>
    <row r="13" spans="1:5" x14ac:dyDescent="0.25">
      <c r="A13" s="16" t="s">
        <v>78</v>
      </c>
      <c r="B13" s="55" t="s">
        <v>406</v>
      </c>
      <c r="C13" s="56">
        <v>1</v>
      </c>
      <c r="D13" s="18">
        <f>'[1]Referência Soja'!D8</f>
        <v>541.5</v>
      </c>
      <c r="E13" s="18">
        <f>C13*D13</f>
        <v>541.5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2027.845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2</v>
      </c>
      <c r="D16" s="135">
        <f>'[1]Referência Soja'!D10</f>
        <v>30.544444444444441</v>
      </c>
      <c r="E16" s="18">
        <f>C16*D16</f>
        <v>61.088888888888881</v>
      </c>
    </row>
    <row r="17" spans="1:5" x14ac:dyDescent="0.25">
      <c r="A17" s="16" t="s">
        <v>31</v>
      </c>
      <c r="B17" s="120" t="s">
        <v>79</v>
      </c>
      <c r="C17" s="56">
        <v>0.1</v>
      </c>
      <c r="D17" s="135">
        <f>'[1]Referência Soja'!D11</f>
        <v>205.93333333333331</v>
      </c>
      <c r="E17" s="18">
        <f t="shared" ref="E17:E31" si="0">C17*D17</f>
        <v>20.593333333333334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40</v>
      </c>
      <c r="E18" s="18">
        <f t="shared" si="0"/>
        <v>40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23.766666666666666</v>
      </c>
      <c r="E19" s="18">
        <f t="shared" si="0"/>
        <v>11.883333333333333</v>
      </c>
    </row>
    <row r="20" spans="1:5" x14ac:dyDescent="0.25">
      <c r="A20" s="16" t="s">
        <v>22</v>
      </c>
      <c r="B20" s="120" t="s">
        <v>92</v>
      </c>
      <c r="C20" s="56">
        <v>0.4</v>
      </c>
      <c r="D20" s="135">
        <f>'[1]Referência Soja'!D14</f>
        <v>155.33250000000001</v>
      </c>
      <c r="E20" s="18">
        <f t="shared" si="0"/>
        <v>62.13300000000001</v>
      </c>
    </row>
    <row r="21" spans="1:5" x14ac:dyDescent="0.25">
      <c r="A21" s="16" t="s">
        <v>33</v>
      </c>
      <c r="B21" s="200" t="s">
        <v>92</v>
      </c>
      <c r="C21" s="56">
        <v>0.2</v>
      </c>
      <c r="D21" s="201">
        <f>'[1]Referência Soja'!D15</f>
        <v>59.333333333333336</v>
      </c>
      <c r="E21" s="18">
        <f t="shared" si="0"/>
        <v>11.866666666666667</v>
      </c>
    </row>
    <row r="22" spans="1:5" x14ac:dyDescent="0.25">
      <c r="A22" s="16" t="s">
        <v>158</v>
      </c>
      <c r="B22" s="120" t="s">
        <v>92</v>
      </c>
      <c r="C22" s="56">
        <v>0.2</v>
      </c>
      <c r="D22" s="135">
        <f>'[1]Referência Soja'!D16</f>
        <v>19.05</v>
      </c>
      <c r="E22" s="18">
        <f t="shared" si="0"/>
        <v>3.8100000000000005</v>
      </c>
    </row>
    <row r="23" spans="1:5" x14ac:dyDescent="0.25">
      <c r="A23" s="16" t="s">
        <v>16</v>
      </c>
      <c r="B23" s="120" t="s">
        <v>92</v>
      </c>
      <c r="C23" s="56">
        <v>0.6</v>
      </c>
      <c r="D23" s="135">
        <f>'[1]Referência Soja'!D17</f>
        <v>143.66666666666666</v>
      </c>
      <c r="E23" s="18">
        <f t="shared" si="0"/>
        <v>86.199999999999989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155.63</v>
      </c>
      <c r="E24" s="18">
        <f t="shared" si="0"/>
        <v>23.3445</v>
      </c>
    </row>
    <row r="25" spans="1:5" x14ac:dyDescent="0.25">
      <c r="A25" s="16" t="s">
        <v>32</v>
      </c>
      <c r="B25" s="120" t="s">
        <v>92</v>
      </c>
      <c r="C25" s="56">
        <v>2</v>
      </c>
      <c r="D25" s="135">
        <f>'[1]Referência Soja'!D19</f>
        <v>21.5</v>
      </c>
      <c r="E25" s="18">
        <f t="shared" si="0"/>
        <v>43</v>
      </c>
    </row>
    <row r="26" spans="1:5" x14ac:dyDescent="0.25">
      <c r="A26" s="16" t="s">
        <v>158</v>
      </c>
      <c r="B26" s="120" t="s">
        <v>92</v>
      </c>
      <c r="C26" s="56">
        <v>0.2</v>
      </c>
      <c r="D26" s="135">
        <f>'[1]Referência Soja'!D20</f>
        <v>19.05</v>
      </c>
      <c r="E26" s="18">
        <f t="shared" si="0"/>
        <v>3.8100000000000005</v>
      </c>
    </row>
    <row r="27" spans="1:5" x14ac:dyDescent="0.25">
      <c r="A27" s="16" t="s">
        <v>19</v>
      </c>
      <c r="B27" s="120" t="s">
        <v>92</v>
      </c>
      <c r="C27" s="56">
        <v>0.3</v>
      </c>
      <c r="D27" s="135">
        <f>'[1]Referência Soja'!D21</f>
        <v>349.88499999999999</v>
      </c>
      <c r="E27" s="18">
        <f t="shared" si="0"/>
        <v>104.96549999999999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32.141666666666666</v>
      </c>
      <c r="E28" s="18">
        <f t="shared" si="0"/>
        <v>48.212499999999999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19.05</v>
      </c>
      <c r="E29" s="18">
        <f t="shared" si="0"/>
        <v>1.9050000000000002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23.766666666666666</v>
      </c>
      <c r="E30" s="18">
        <f t="shared" si="0"/>
        <v>5.9416666666666664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116.66666666666667</v>
      </c>
      <c r="E31" s="18">
        <f t="shared" si="0"/>
        <v>35</v>
      </c>
    </row>
    <row r="32" spans="1:5" x14ac:dyDescent="0.25">
      <c r="A32" s="16" t="s">
        <v>91</v>
      </c>
      <c r="B32" s="121" t="s">
        <v>79</v>
      </c>
      <c r="C32" s="56">
        <v>0.2</v>
      </c>
      <c r="D32" s="135">
        <v>3200</v>
      </c>
      <c r="E32" s="18">
        <f>C32*D32</f>
        <v>640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3111.444</v>
      </c>
      <c r="E33" s="18">
        <f>C33*D33</f>
        <v>311.14440000000002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1514.8987888888892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5682.743788888889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2027.845</v>
      </c>
    </row>
    <row r="52" spans="1:4" x14ac:dyDescent="0.25">
      <c r="A52" s="22" t="str">
        <f>A15</f>
        <v>2-Tratos Culturais</v>
      </c>
      <c r="B52" s="25">
        <f>E34</f>
        <v>1514.8987888888892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5682.743788888889</v>
      </c>
    </row>
    <row r="58" spans="1:4" x14ac:dyDescent="0.25">
      <c r="A58" s="238" t="s">
        <v>537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109" t="s">
        <v>520</v>
      </c>
      <c r="B61" s="10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521</v>
      </c>
      <c r="B63" s="239"/>
    </row>
  </sheetData>
  <mergeCells count="22">
    <mergeCell ref="C62:D62"/>
    <mergeCell ref="A50:B50"/>
    <mergeCell ref="A58:B58"/>
    <mergeCell ref="C58:D58"/>
    <mergeCell ref="A60:B60"/>
    <mergeCell ref="C60:D60"/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workbookViewId="0">
      <selection sqref="A1:E70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x14ac:dyDescent="0.25">
      <c r="A3" s="243" t="s">
        <v>162</v>
      </c>
      <c r="B3" s="243"/>
      <c r="C3" s="244" t="s">
        <v>71</v>
      </c>
      <c r="D3" s="245"/>
      <c r="E3" s="246"/>
    </row>
    <row r="4" spans="1:5" x14ac:dyDescent="0.25">
      <c r="A4" s="247" t="s">
        <v>396</v>
      </c>
      <c r="B4" s="248"/>
      <c r="C4" s="244" t="s">
        <v>511</v>
      </c>
      <c r="D4" s="245"/>
      <c r="E4" s="246"/>
    </row>
    <row r="5" spans="1:5" ht="15.75" x14ac:dyDescent="0.25">
      <c r="A5" s="249" t="s">
        <v>535</v>
      </c>
      <c r="B5" s="249"/>
      <c r="C5" s="202" t="s">
        <v>273</v>
      </c>
      <c r="D5" s="203"/>
      <c r="E5" s="204"/>
    </row>
    <row r="6" spans="1:5" ht="15.75" x14ac:dyDescent="0.25">
      <c r="A6" s="253" t="s">
        <v>552</v>
      </c>
      <c r="B6" s="254"/>
      <c r="C6" s="250" t="s">
        <v>397</v>
      </c>
      <c r="D6" s="251"/>
      <c r="E6" s="252"/>
    </row>
    <row r="7" spans="1:5" x14ac:dyDescent="0.25">
      <c r="A7" s="255" t="s">
        <v>73</v>
      </c>
      <c r="B7" s="256"/>
      <c r="C7" s="256"/>
      <c r="D7" s="256"/>
      <c r="E7" s="257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112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163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159</v>
      </c>
      <c r="B17" s="120" t="s">
        <v>146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164</v>
      </c>
      <c r="B18" s="120" t="s">
        <v>146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165</v>
      </c>
      <c r="B19" s="120" t="s">
        <v>146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160</v>
      </c>
      <c r="B20" s="120" t="s">
        <v>146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166</v>
      </c>
      <c r="B21" s="120" t="s">
        <v>146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167</v>
      </c>
      <c r="B22" s="120" t="s">
        <v>146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124</v>
      </c>
      <c r="B38" s="45" t="s">
        <v>146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168</v>
      </c>
      <c r="B39" s="45" t="s">
        <v>146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146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169</v>
      </c>
      <c r="B41" s="45" t="s">
        <v>123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103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170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130</v>
      </c>
      <c r="B45" s="16" t="s">
        <v>171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172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132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133</v>
      </c>
      <c r="B49" s="16" t="s">
        <v>146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36" t="s">
        <v>53</v>
      </c>
      <c r="B54" s="237"/>
    </row>
    <row r="55" spans="1:5" x14ac:dyDescent="0.25">
      <c r="A55" s="15" t="s">
        <v>139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104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38" t="s">
        <v>537</v>
      </c>
      <c r="B63" s="238"/>
      <c r="C63" s="238"/>
      <c r="D63" s="238"/>
    </row>
    <row r="64" spans="1:5" x14ac:dyDescent="0.25">
      <c r="A64" t="s">
        <v>54</v>
      </c>
    </row>
    <row r="65" spans="1:4" ht="15.75" x14ac:dyDescent="0.25">
      <c r="A65" s="239" t="s">
        <v>55</v>
      </c>
      <c r="B65" s="239"/>
      <c r="C65" s="239"/>
      <c r="D65" s="239"/>
    </row>
    <row r="66" spans="1:4" ht="15.75" x14ac:dyDescent="0.25">
      <c r="A66" s="109" t="s">
        <v>520</v>
      </c>
      <c r="B66" s="109"/>
      <c r="C66" s="239"/>
      <c r="D66" s="239"/>
    </row>
    <row r="67" spans="1:4" ht="15.75" x14ac:dyDescent="0.25">
      <c r="A67" s="239" t="s">
        <v>57</v>
      </c>
      <c r="B67" s="239"/>
      <c r="C67" s="239"/>
      <c r="D67" s="239"/>
    </row>
    <row r="68" spans="1:4" ht="15.75" x14ac:dyDescent="0.25">
      <c r="A68" s="239" t="s">
        <v>521</v>
      </c>
      <c r="B68" s="239"/>
    </row>
  </sheetData>
  <mergeCells count="21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workbookViewId="0">
      <selection activeCell="J66" sqref="J66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x14ac:dyDescent="0.25">
      <c r="A3" s="243" t="s">
        <v>410</v>
      </c>
      <c r="B3" s="243"/>
      <c r="C3" s="244" t="s">
        <v>2</v>
      </c>
      <c r="D3" s="245"/>
      <c r="E3" s="246"/>
    </row>
    <row r="4" spans="1:5" x14ac:dyDescent="0.25">
      <c r="A4" s="247" t="s">
        <v>411</v>
      </c>
      <c r="B4" s="248"/>
      <c r="C4" s="244" t="s">
        <v>412</v>
      </c>
      <c r="D4" s="245"/>
      <c r="E4" s="246"/>
    </row>
    <row r="5" spans="1:5" ht="15.75" x14ac:dyDescent="0.25">
      <c r="A5" s="249" t="s">
        <v>535</v>
      </c>
      <c r="B5" s="249"/>
      <c r="C5" s="250" t="s">
        <v>282</v>
      </c>
      <c r="D5" s="251"/>
      <c r="E5" s="252"/>
    </row>
    <row r="6" spans="1:5" ht="15.75" x14ac:dyDescent="0.25">
      <c r="A6" s="253" t="s">
        <v>536</v>
      </c>
      <c r="B6" s="254"/>
      <c r="C6" s="250" t="s">
        <v>413</v>
      </c>
      <c r="D6" s="251"/>
      <c r="E6" s="252"/>
    </row>
    <row r="7" spans="1:5" x14ac:dyDescent="0.25">
      <c r="A7" s="255" t="s">
        <v>429</v>
      </c>
      <c r="B7" s="256"/>
      <c r="C7" s="256"/>
      <c r="D7" s="256"/>
      <c r="E7" s="257"/>
    </row>
    <row r="8" spans="1:5" x14ac:dyDescent="0.25">
      <c r="A8" s="240" t="s">
        <v>414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189" t="s">
        <v>60</v>
      </c>
      <c r="C11" s="190">
        <v>2</v>
      </c>
      <c r="D11" s="191">
        <f>'[1]Referência Manga'!D6</f>
        <v>300.25</v>
      </c>
      <c r="E11" s="192">
        <f t="shared" ref="E11:E15" si="0">C11*D11</f>
        <v>600.5</v>
      </c>
    </row>
    <row r="12" spans="1:5" x14ac:dyDescent="0.25">
      <c r="A12" s="16" t="s">
        <v>415</v>
      </c>
      <c r="B12" s="189" t="s">
        <v>14</v>
      </c>
      <c r="C12" s="190">
        <v>0.5</v>
      </c>
      <c r="D12" s="191">
        <f>'[1]Referência Manga'!D7</f>
        <v>2674.884</v>
      </c>
      <c r="E12" s="192">
        <f t="shared" si="0"/>
        <v>1337.442</v>
      </c>
    </row>
    <row r="13" spans="1:5" x14ac:dyDescent="0.25">
      <c r="A13" s="16" t="s">
        <v>67</v>
      </c>
      <c r="B13" s="189" t="s">
        <v>14</v>
      </c>
      <c r="C13" s="190">
        <v>10</v>
      </c>
      <c r="D13" s="191">
        <f>'[1]Referência Manga'!D8</f>
        <v>407.16666666666669</v>
      </c>
      <c r="E13" s="192">
        <f t="shared" si="0"/>
        <v>4071.666666666667</v>
      </c>
    </row>
    <row r="14" spans="1:5" x14ac:dyDescent="0.25">
      <c r="A14" s="16" t="s">
        <v>93</v>
      </c>
      <c r="B14" s="189" t="s">
        <v>14</v>
      </c>
      <c r="C14" s="190">
        <v>0.3</v>
      </c>
      <c r="D14" s="191">
        <f>'[1]Referência Manga'!D9</f>
        <v>3111.444</v>
      </c>
      <c r="E14" s="192">
        <f t="shared" si="0"/>
        <v>933.43319999999994</v>
      </c>
    </row>
    <row r="15" spans="1:5" x14ac:dyDescent="0.25">
      <c r="A15" s="16" t="s">
        <v>94</v>
      </c>
      <c r="B15" s="189" t="s">
        <v>14</v>
      </c>
      <c r="C15" s="190">
        <v>1</v>
      </c>
      <c r="D15" s="191">
        <f>'[1]Referência Manga'!D10</f>
        <v>2902.6666666666665</v>
      </c>
      <c r="E15" s="192">
        <f t="shared" si="0"/>
        <v>2902.6666666666665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9845.7085333333325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93" t="s">
        <v>146</v>
      </c>
      <c r="C18" s="190">
        <v>4</v>
      </c>
      <c r="D18" s="191">
        <v>150</v>
      </c>
      <c r="E18" s="192">
        <f>C18*D18</f>
        <v>600</v>
      </c>
    </row>
    <row r="19" spans="1:5" x14ac:dyDescent="0.25">
      <c r="A19" s="16" t="s">
        <v>416</v>
      </c>
      <c r="B19" s="193" t="s">
        <v>146</v>
      </c>
      <c r="C19" s="190">
        <v>5</v>
      </c>
      <c r="D19" s="191">
        <v>150</v>
      </c>
      <c r="E19" s="192">
        <f>C19*D19</f>
        <v>750</v>
      </c>
    </row>
    <row r="20" spans="1:5" x14ac:dyDescent="0.25">
      <c r="A20" s="34" t="s">
        <v>124</v>
      </c>
      <c r="B20" s="193" t="s">
        <v>146</v>
      </c>
      <c r="C20" s="190">
        <v>7</v>
      </c>
      <c r="D20" s="191">
        <v>150</v>
      </c>
      <c r="E20" s="192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4" t="s">
        <v>417</v>
      </c>
      <c r="C23" s="195">
        <v>2</v>
      </c>
      <c r="D23" s="196">
        <f>'[1]Referência Manga'!D12</f>
        <v>30.544444444444441</v>
      </c>
      <c r="E23" s="192">
        <f t="shared" ref="E23:E37" si="2">C23*D23</f>
        <v>61.088888888888881</v>
      </c>
    </row>
    <row r="24" spans="1:5" x14ac:dyDescent="0.25">
      <c r="A24" s="34" t="s">
        <v>30</v>
      </c>
      <c r="B24" s="194" t="s">
        <v>417</v>
      </c>
      <c r="C24" s="195">
        <v>1</v>
      </c>
      <c r="D24" s="196">
        <f>'[1]Referência Manga'!D13</f>
        <v>166</v>
      </c>
      <c r="E24" s="192">
        <f>'[1]Resumo 03-2025'!J3</f>
        <v>0</v>
      </c>
    </row>
    <row r="25" spans="1:5" x14ac:dyDescent="0.25">
      <c r="A25" s="34" t="s">
        <v>31</v>
      </c>
      <c r="B25" s="194" t="s">
        <v>417</v>
      </c>
      <c r="C25" s="195">
        <v>0.16</v>
      </c>
      <c r="D25" s="196">
        <f>'[1]Referência Manga'!D14</f>
        <v>205.93333333333331</v>
      </c>
      <c r="E25" s="192">
        <f t="shared" si="2"/>
        <v>32.949333333333328</v>
      </c>
    </row>
    <row r="26" spans="1:5" x14ac:dyDescent="0.25">
      <c r="A26" s="34" t="s">
        <v>69</v>
      </c>
      <c r="B26" s="194" t="s">
        <v>417</v>
      </c>
      <c r="C26" s="195">
        <v>0.6</v>
      </c>
      <c r="D26" s="196">
        <v>70</v>
      </c>
      <c r="E26" s="192">
        <f t="shared" si="2"/>
        <v>42</v>
      </c>
    </row>
    <row r="27" spans="1:5" x14ac:dyDescent="0.25">
      <c r="A27" s="34" t="s">
        <v>418</v>
      </c>
      <c r="B27" s="194" t="s">
        <v>417</v>
      </c>
      <c r="C27" s="195">
        <v>12</v>
      </c>
      <c r="D27" s="196">
        <f>'[1]Referência Manga'!D16</f>
        <v>17.420000000000002</v>
      </c>
      <c r="E27" s="192">
        <f t="shared" si="2"/>
        <v>209.04000000000002</v>
      </c>
    </row>
    <row r="28" spans="1:5" x14ac:dyDescent="0.25">
      <c r="A28" s="34" t="s">
        <v>419</v>
      </c>
      <c r="B28" s="194" t="s">
        <v>417</v>
      </c>
      <c r="C28" s="195">
        <v>6</v>
      </c>
      <c r="D28" s="196">
        <f>'[1]Referência Manga'!D17</f>
        <v>21.5</v>
      </c>
      <c r="E28" s="192">
        <f t="shared" si="2"/>
        <v>129</v>
      </c>
    </row>
    <row r="29" spans="1:5" x14ac:dyDescent="0.25">
      <c r="A29" s="34" t="s">
        <v>420</v>
      </c>
      <c r="B29" s="194" t="s">
        <v>417</v>
      </c>
      <c r="C29" s="195">
        <v>6</v>
      </c>
      <c r="D29" s="196">
        <f>'[1]Referência Manga'!D18</f>
        <v>66.75</v>
      </c>
      <c r="E29" s="192">
        <f t="shared" si="2"/>
        <v>400.5</v>
      </c>
    </row>
    <row r="30" spans="1:5" x14ac:dyDescent="0.25">
      <c r="A30" s="34" t="s">
        <v>16</v>
      </c>
      <c r="B30" s="194" t="s">
        <v>417</v>
      </c>
      <c r="C30" s="195">
        <v>0.6</v>
      </c>
      <c r="D30" s="196">
        <f>'[1]Referência Manga'!D19</f>
        <v>349.88499999999999</v>
      </c>
      <c r="E30" s="192">
        <f t="shared" si="2"/>
        <v>209.93099999999998</v>
      </c>
    </row>
    <row r="31" spans="1:5" x14ac:dyDescent="0.25">
      <c r="A31" s="34" t="s">
        <v>19</v>
      </c>
      <c r="B31" s="194" t="s">
        <v>417</v>
      </c>
      <c r="C31" s="195">
        <v>4</v>
      </c>
      <c r="D31" s="196">
        <f>'[1]Referência Manga'!D20</f>
        <v>66</v>
      </c>
      <c r="E31" s="192">
        <f t="shared" si="2"/>
        <v>264</v>
      </c>
    </row>
    <row r="32" spans="1:5" x14ac:dyDescent="0.25">
      <c r="A32" s="34" t="s">
        <v>20</v>
      </c>
      <c r="B32" s="194" t="s">
        <v>417</v>
      </c>
      <c r="C32" s="195">
        <v>2</v>
      </c>
      <c r="D32" s="196">
        <f>'[1]Referência Manga'!D21</f>
        <v>42.43333333333333</v>
      </c>
      <c r="E32" s="192">
        <f t="shared" si="2"/>
        <v>84.86666666666666</v>
      </c>
    </row>
    <row r="33" spans="1:5" x14ac:dyDescent="0.25">
      <c r="A33" s="34" t="s">
        <v>68</v>
      </c>
      <c r="B33" s="194" t="s">
        <v>417</v>
      </c>
      <c r="C33" s="195">
        <v>6</v>
      </c>
      <c r="D33" s="196">
        <f>'[1]Referência Manga'!D22</f>
        <v>31.608333333333334</v>
      </c>
      <c r="E33" s="192">
        <f t="shared" si="2"/>
        <v>189.65</v>
      </c>
    </row>
    <row r="34" spans="1:5" x14ac:dyDescent="0.25">
      <c r="A34" s="136" t="s">
        <v>22</v>
      </c>
      <c r="B34" s="194" t="s">
        <v>417</v>
      </c>
      <c r="C34" s="195">
        <v>0.8</v>
      </c>
      <c r="D34" s="196">
        <f>'[1]Referência Manga'!D23</f>
        <v>104.25</v>
      </c>
      <c r="E34" s="192">
        <f t="shared" si="2"/>
        <v>83.4</v>
      </c>
    </row>
    <row r="35" spans="1:5" x14ac:dyDescent="0.25">
      <c r="A35" s="136" t="s">
        <v>421</v>
      </c>
      <c r="B35" s="194" t="s">
        <v>417</v>
      </c>
      <c r="C35" s="195">
        <v>1.5</v>
      </c>
      <c r="D35" s="196">
        <f>'[1]Referência Manga'!D24</f>
        <v>43.863333333333337</v>
      </c>
      <c r="E35" s="192">
        <f t="shared" si="2"/>
        <v>65.795000000000002</v>
      </c>
    </row>
    <row r="36" spans="1:5" x14ac:dyDescent="0.25">
      <c r="A36" s="136" t="s">
        <v>422</v>
      </c>
      <c r="B36" s="194" t="s">
        <v>417</v>
      </c>
      <c r="C36" s="195">
        <v>1</v>
      </c>
      <c r="D36" s="196">
        <f>'[1]Referência Manga'!E25</f>
        <v>52.666666666666664</v>
      </c>
      <c r="E36" s="192">
        <f t="shared" si="2"/>
        <v>52.666666666666664</v>
      </c>
    </row>
    <row r="37" spans="1:5" x14ac:dyDescent="0.25">
      <c r="A37" s="136" t="s">
        <v>23</v>
      </c>
      <c r="B37" s="45" t="s">
        <v>417</v>
      </c>
      <c r="C37" s="146">
        <v>0.12</v>
      </c>
      <c r="D37" s="46">
        <f>'[1]Referência Manga'!E26</f>
        <v>1500</v>
      </c>
      <c r="E37" s="192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2004.8875555555558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7" t="s">
        <v>423</v>
      </c>
      <c r="B40" s="45" t="s">
        <v>146</v>
      </c>
      <c r="C40" s="57">
        <v>8</v>
      </c>
      <c r="D40" s="191">
        <v>150</v>
      </c>
      <c r="E40" s="192">
        <f>C40*D40</f>
        <v>1200</v>
      </c>
    </row>
    <row r="41" spans="1:5" x14ac:dyDescent="0.25">
      <c r="A41" s="34" t="s">
        <v>424</v>
      </c>
      <c r="B41" s="45" t="s">
        <v>146</v>
      </c>
      <c r="C41" s="57">
        <v>6</v>
      </c>
      <c r="D41" s="191">
        <v>150</v>
      </c>
      <c r="E41" s="192">
        <f t="shared" ref="E41:E46" si="3">C41*D41</f>
        <v>900</v>
      </c>
    </row>
    <row r="42" spans="1:5" x14ac:dyDescent="0.25">
      <c r="A42" s="34" t="s">
        <v>425</v>
      </c>
      <c r="B42" s="45" t="s">
        <v>63</v>
      </c>
      <c r="C42" s="57">
        <v>5</v>
      </c>
      <c r="D42" s="191">
        <v>126</v>
      </c>
      <c r="E42" s="192">
        <f t="shared" si="3"/>
        <v>630</v>
      </c>
    </row>
    <row r="43" spans="1:5" x14ac:dyDescent="0.25">
      <c r="A43" s="34" t="s">
        <v>426</v>
      </c>
      <c r="B43" s="45" t="s">
        <v>146</v>
      </c>
      <c r="C43" s="57">
        <v>5</v>
      </c>
      <c r="D43" s="191">
        <v>126</v>
      </c>
      <c r="E43" s="192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91">
        <v>126</v>
      </c>
      <c r="E44" s="192">
        <f t="shared" si="3"/>
        <v>1260</v>
      </c>
    </row>
    <row r="45" spans="1:5" x14ac:dyDescent="0.25">
      <c r="A45" s="34" t="s">
        <v>168</v>
      </c>
      <c r="B45" s="45" t="s">
        <v>146</v>
      </c>
      <c r="C45" s="57">
        <v>4</v>
      </c>
      <c r="D45" s="191">
        <v>150</v>
      </c>
      <c r="E45" s="192">
        <f t="shared" si="3"/>
        <v>600</v>
      </c>
    </row>
    <row r="46" spans="1:5" x14ac:dyDescent="0.25">
      <c r="A46" s="34" t="s">
        <v>427</v>
      </c>
      <c r="B46" s="45" t="s">
        <v>50</v>
      </c>
      <c r="C46" s="57">
        <v>1</v>
      </c>
      <c r="D46" s="191">
        <v>2050</v>
      </c>
      <c r="E46" s="192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130</v>
      </c>
      <c r="B49" s="197" t="s">
        <v>48</v>
      </c>
      <c r="C49" s="194">
        <v>20</v>
      </c>
      <c r="D49" s="191">
        <v>135</v>
      </c>
      <c r="E49" s="192">
        <f t="shared" ref="E49:E54" si="4">C49*D49</f>
        <v>2700</v>
      </c>
    </row>
    <row r="50" spans="1:5" x14ac:dyDescent="0.25">
      <c r="A50" s="16" t="s">
        <v>109</v>
      </c>
      <c r="B50" s="197" t="s">
        <v>48</v>
      </c>
      <c r="C50" s="194">
        <v>1</v>
      </c>
      <c r="D50" s="191">
        <v>1800</v>
      </c>
      <c r="E50" s="192">
        <f t="shared" si="4"/>
        <v>1800</v>
      </c>
    </row>
    <row r="51" spans="1:5" x14ac:dyDescent="0.25">
      <c r="A51" s="16" t="s">
        <v>172</v>
      </c>
      <c r="B51" s="197" t="s">
        <v>48</v>
      </c>
      <c r="C51" s="194">
        <v>10</v>
      </c>
      <c r="D51" s="191">
        <v>135</v>
      </c>
      <c r="E51" s="192">
        <f t="shared" si="4"/>
        <v>1350</v>
      </c>
    </row>
    <row r="52" spans="1:5" x14ac:dyDescent="0.25">
      <c r="A52" s="16" t="s">
        <v>428</v>
      </c>
      <c r="B52" s="197" t="s">
        <v>48</v>
      </c>
      <c r="C52" s="194">
        <v>7</v>
      </c>
      <c r="D52" s="191">
        <v>135</v>
      </c>
      <c r="E52" s="192">
        <f t="shared" si="4"/>
        <v>945</v>
      </c>
    </row>
    <row r="53" spans="1:5" x14ac:dyDescent="0.25">
      <c r="A53" s="16" t="s">
        <v>132</v>
      </c>
      <c r="B53" s="197" t="s">
        <v>48</v>
      </c>
      <c r="C53" s="194">
        <v>5</v>
      </c>
      <c r="D53" s="191">
        <v>135</v>
      </c>
      <c r="E53" s="192">
        <f t="shared" si="4"/>
        <v>675</v>
      </c>
    </row>
    <row r="54" spans="1:5" x14ac:dyDescent="0.25">
      <c r="A54" s="16" t="s">
        <v>133</v>
      </c>
      <c r="B54" s="197" t="s">
        <v>146</v>
      </c>
      <c r="C54" s="194">
        <v>3</v>
      </c>
      <c r="D54" s="191">
        <v>150</v>
      </c>
      <c r="E54" s="192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29440.596088888888</v>
      </c>
    </row>
    <row r="59" spans="1:5" x14ac:dyDescent="0.25">
      <c r="A59" s="236" t="s">
        <v>53</v>
      </c>
      <c r="B59" s="237"/>
    </row>
    <row r="60" spans="1:5" x14ac:dyDescent="0.25">
      <c r="A60" s="15" t="s">
        <v>139</v>
      </c>
      <c r="B60" s="67">
        <f>E16</f>
        <v>9845.7085333333325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2004.8875555555558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7920</v>
      </c>
    </row>
    <row r="65" spans="1:4" x14ac:dyDescent="0.25">
      <c r="A65" s="11" t="s">
        <v>52</v>
      </c>
      <c r="B65" s="38">
        <f>SUM(B60:B64)</f>
        <v>29440.596088888888</v>
      </c>
    </row>
    <row r="68" spans="1:4" x14ac:dyDescent="0.25">
      <c r="A68" s="238" t="s">
        <v>537</v>
      </c>
      <c r="B68" s="238"/>
      <c r="C68" s="238"/>
      <c r="D68" s="238"/>
    </row>
    <row r="69" spans="1:4" x14ac:dyDescent="0.25">
      <c r="A69" t="s">
        <v>54</v>
      </c>
    </row>
    <row r="70" spans="1:4" ht="15.75" x14ac:dyDescent="0.25">
      <c r="A70" s="239" t="s">
        <v>55</v>
      </c>
      <c r="B70" s="239"/>
      <c r="C70" s="239"/>
      <c r="D70" s="239"/>
    </row>
    <row r="71" spans="1:4" ht="15.75" x14ac:dyDescent="0.25">
      <c r="A71" s="109" t="s">
        <v>520</v>
      </c>
      <c r="B71" s="109"/>
      <c r="C71" s="239"/>
      <c r="D71" s="239"/>
    </row>
    <row r="72" spans="1:4" ht="15.75" x14ac:dyDescent="0.25">
      <c r="A72" s="239" t="s">
        <v>57</v>
      </c>
      <c r="B72" s="239"/>
      <c r="C72" s="239"/>
      <c r="D72" s="239"/>
    </row>
    <row r="73" spans="1:4" ht="15.75" x14ac:dyDescent="0.25">
      <c r="A73" s="239" t="s">
        <v>521</v>
      </c>
      <c r="B73" s="239"/>
    </row>
  </sheetData>
  <mergeCells count="22"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1:D71"/>
    <mergeCell ref="A72:B72"/>
    <mergeCell ref="C72:D72"/>
    <mergeCell ref="A9:E9"/>
    <mergeCell ref="A59:B59"/>
    <mergeCell ref="A68:B68"/>
    <mergeCell ref="C68:D68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abSelected="1" workbookViewId="0">
      <selection activeCell="A6" sqref="A6:B6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173</v>
      </c>
      <c r="B3" s="271"/>
      <c r="C3" s="250" t="s">
        <v>269</v>
      </c>
      <c r="D3" s="251"/>
      <c r="E3" s="252"/>
    </row>
    <row r="4" spans="1:5" ht="15.75" x14ac:dyDescent="0.25">
      <c r="A4" s="272" t="s">
        <v>266</v>
      </c>
      <c r="B4" s="272"/>
      <c r="C4" s="250" t="s">
        <v>566</v>
      </c>
      <c r="D4" s="251"/>
      <c r="E4" s="252"/>
    </row>
    <row r="5" spans="1:5" ht="15.75" x14ac:dyDescent="0.25">
      <c r="A5" s="249" t="s">
        <v>535</v>
      </c>
      <c r="B5" s="249"/>
      <c r="C5" s="250" t="s">
        <v>270</v>
      </c>
      <c r="D5" s="251"/>
      <c r="E5" s="252"/>
    </row>
    <row r="6" spans="1:5" ht="15.75" x14ac:dyDescent="0.25">
      <c r="A6" s="261" t="s">
        <v>568</v>
      </c>
      <c r="B6" s="276"/>
      <c r="C6" s="250" t="s">
        <v>268</v>
      </c>
      <c r="D6" s="251"/>
      <c r="E6" s="252"/>
    </row>
    <row r="7" spans="1:5" x14ac:dyDescent="0.25">
      <c r="A7" s="255" t="s">
        <v>509</v>
      </c>
      <c r="B7" s="256"/>
      <c r="C7" s="256"/>
      <c r="D7" s="256"/>
      <c r="E7" s="257"/>
    </row>
    <row r="8" spans="1:5" x14ac:dyDescent="0.25">
      <c r="A8" s="279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f>'[1]Referência Feijão'!D7</f>
        <v>12.45</v>
      </c>
      <c r="E11" s="18">
        <f>C11*D11</f>
        <v>622.5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f>'[1]Referência Feijão'!D6</f>
        <v>3692.1066666666666</v>
      </c>
      <c r="E12" s="18">
        <f>C12*D12</f>
        <v>1476.8426666666667</v>
      </c>
    </row>
    <row r="13" spans="1:5" x14ac:dyDescent="0.25">
      <c r="A13" s="16" t="s">
        <v>163</v>
      </c>
      <c r="B13" s="55" t="s">
        <v>14</v>
      </c>
      <c r="C13" s="56">
        <v>1.5</v>
      </c>
      <c r="D13" s="18">
        <f>'[1]Referência Feijão'!D8</f>
        <v>300.25</v>
      </c>
      <c r="E13" s="18">
        <f>C13*D13</f>
        <v>450.375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2549.7176666666664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174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f>'[1]Referência Feijão'!D10</f>
        <v>2674.884</v>
      </c>
      <c r="E20" s="46">
        <f>C20*D20</f>
        <v>1337.442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f>'[1]Referência Feijão'!D11</f>
        <v>17.420000000000002</v>
      </c>
      <c r="E21" s="46">
        <f t="shared" ref="E21:E30" si="0">C21*D21</f>
        <v>87.100000000000009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117.66666666666667</v>
      </c>
      <c r="E22" s="46">
        <f t="shared" si="0"/>
        <v>235.33333333333334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30.905999999999999</v>
      </c>
      <c r="E23" s="46">
        <f t="shared" si="0"/>
        <v>30.905999999999999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120</v>
      </c>
      <c r="E24" s="46">
        <f t="shared" si="0"/>
        <v>60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190</v>
      </c>
      <c r="E25" s="46">
        <f t="shared" si="0"/>
        <v>380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30.544444444444441</v>
      </c>
      <c r="E26" s="46">
        <f t="shared" si="0"/>
        <v>61.088888888888881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32.141666666666666</v>
      </c>
      <c r="E27" s="46">
        <f t="shared" si="0"/>
        <v>64.283333333333331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205.93333333333331</v>
      </c>
      <c r="E28" s="46">
        <f t="shared" si="0"/>
        <v>144.15333333333331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134.02500000000001</v>
      </c>
      <c r="E29" s="46">
        <f t="shared" si="0"/>
        <v>160.83000000000001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49.85</v>
      </c>
      <c r="E30" s="46">
        <f t="shared" si="0"/>
        <v>39.880000000000003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2601.0168888888888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124</v>
      </c>
      <c r="B33" s="45" t="s">
        <v>146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168</v>
      </c>
      <c r="B34" s="45" t="s">
        <v>146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146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175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176</v>
      </c>
      <c r="B39" s="16" t="s">
        <v>177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9175.7345555555548</v>
      </c>
    </row>
    <row r="44" spans="1:5" x14ac:dyDescent="0.25">
      <c r="A44" s="236" t="s">
        <v>53</v>
      </c>
      <c r="B44" s="237"/>
    </row>
    <row r="45" spans="1:5" x14ac:dyDescent="0.25">
      <c r="A45" s="15" t="str">
        <f>A10</f>
        <v>1-Insumos</v>
      </c>
      <c r="B45" s="25">
        <f>E14</f>
        <v>2549.7176666666664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2601.0168888888888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9175.7345555555548</v>
      </c>
    </row>
    <row r="53" spans="1:4" x14ac:dyDescent="0.25">
      <c r="A53" s="238" t="s">
        <v>537</v>
      </c>
      <c r="B53" s="238"/>
      <c r="C53" s="238"/>
      <c r="D53" s="238"/>
    </row>
    <row r="54" spans="1:4" x14ac:dyDescent="0.25">
      <c r="A54" t="s">
        <v>54</v>
      </c>
    </row>
    <row r="55" spans="1:4" ht="15.75" x14ac:dyDescent="0.25">
      <c r="A55" s="239" t="s">
        <v>55</v>
      </c>
      <c r="B55" s="239"/>
      <c r="C55" s="239"/>
      <c r="D55" s="239"/>
    </row>
    <row r="56" spans="1:4" ht="15.75" x14ac:dyDescent="0.25">
      <c r="A56" s="109" t="s">
        <v>520</v>
      </c>
      <c r="B56" s="109"/>
      <c r="C56" s="239"/>
      <c r="D56" s="239"/>
    </row>
    <row r="57" spans="1:4" ht="15.75" x14ac:dyDescent="0.25">
      <c r="A57" s="239" t="s">
        <v>57</v>
      </c>
      <c r="B57" s="239"/>
      <c r="C57" s="239"/>
      <c r="D57" s="239"/>
    </row>
    <row r="58" spans="1:4" ht="15.75" x14ac:dyDescent="0.25">
      <c r="A58" s="239" t="s">
        <v>521</v>
      </c>
      <c r="B58" s="239"/>
    </row>
  </sheetData>
  <mergeCells count="22"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57:B57"/>
    <mergeCell ref="C57:D57"/>
    <mergeCell ref="A6:B6"/>
    <mergeCell ref="A55:B55"/>
    <mergeCell ref="C55:D55"/>
    <mergeCell ref="C56:D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workbookViewId="0">
      <selection sqref="A1:E63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180</v>
      </c>
      <c r="B3" s="271"/>
      <c r="C3" s="250" t="s">
        <v>271</v>
      </c>
      <c r="D3" s="251"/>
      <c r="E3" s="252"/>
    </row>
    <row r="4" spans="1:5" ht="15.75" x14ac:dyDescent="0.25">
      <c r="A4" s="272" t="s">
        <v>266</v>
      </c>
      <c r="B4" s="272"/>
      <c r="C4" s="250" t="s">
        <v>454</v>
      </c>
      <c r="D4" s="251"/>
      <c r="E4" s="252"/>
    </row>
    <row r="5" spans="1:5" ht="15.75" x14ac:dyDescent="0.25">
      <c r="A5" s="249" t="s">
        <v>535</v>
      </c>
      <c r="B5" s="249"/>
      <c r="C5" s="250" t="s">
        <v>401</v>
      </c>
      <c r="D5" s="251"/>
      <c r="E5" s="252"/>
    </row>
    <row r="6" spans="1:5" ht="15.75" x14ac:dyDescent="0.25">
      <c r="A6" s="261" t="s">
        <v>553</v>
      </c>
      <c r="B6" s="276"/>
      <c r="C6" s="250" t="s">
        <v>402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16">
        <v>1.5</v>
      </c>
      <c r="D11" s="18">
        <f>'[1]Referência Beterraba'!D6</f>
        <v>2125</v>
      </c>
      <c r="E11" s="18">
        <f>C11*D11</f>
        <v>3187.5</v>
      </c>
    </row>
    <row r="12" spans="1:5" x14ac:dyDescent="0.25">
      <c r="A12" s="16" t="s">
        <v>181</v>
      </c>
      <c r="B12" s="16" t="s">
        <v>14</v>
      </c>
      <c r="C12" s="16">
        <v>2</v>
      </c>
      <c r="D12" s="18">
        <f>'[1]Referência Beterraba'!D7</f>
        <v>300.25</v>
      </c>
      <c r="E12" s="18">
        <f t="shared" ref="E12:E23" si="0">C12*D12</f>
        <v>600.5</v>
      </c>
    </row>
    <row r="13" spans="1:5" x14ac:dyDescent="0.25">
      <c r="A13" s="16" t="s">
        <v>512</v>
      </c>
      <c r="B13" s="16" t="s">
        <v>14</v>
      </c>
      <c r="C13" s="16">
        <v>1.8</v>
      </c>
      <c r="D13" s="18">
        <f>'[1]Referência Beterraba'!D8</f>
        <v>2902.6666666666665</v>
      </c>
      <c r="E13" s="18">
        <f t="shared" si="0"/>
        <v>5224.8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f>'[1]Referência Beterraba'!D9</f>
        <v>3396.4080000000004</v>
      </c>
      <c r="E14" s="18">
        <f t="shared" si="0"/>
        <v>5094.612000000001</v>
      </c>
    </row>
    <row r="15" spans="1:5" x14ac:dyDescent="0.25">
      <c r="A15" s="16" t="s">
        <v>179</v>
      </c>
      <c r="B15" s="16" t="s">
        <v>14</v>
      </c>
      <c r="C15" s="16">
        <v>1</v>
      </c>
      <c r="D15" s="18">
        <f>'[1]Referência Beterraba'!D10</f>
        <v>2674.884</v>
      </c>
      <c r="E15" s="18">
        <f t="shared" si="0"/>
        <v>2674.884</v>
      </c>
    </row>
    <row r="16" spans="1:5" x14ac:dyDescent="0.25">
      <c r="A16" s="16" t="s">
        <v>29</v>
      </c>
      <c r="B16" s="16" t="s">
        <v>182</v>
      </c>
      <c r="C16" s="16">
        <v>1</v>
      </c>
      <c r="D16" s="18">
        <f>'[1]Referência Beterraba'!D11</f>
        <v>134.02500000000001</v>
      </c>
      <c r="E16" s="18">
        <f t="shared" si="0"/>
        <v>134.02500000000001</v>
      </c>
    </row>
    <row r="17" spans="1:5" x14ac:dyDescent="0.25">
      <c r="A17" s="16" t="s">
        <v>30</v>
      </c>
      <c r="B17" s="16" t="s">
        <v>182</v>
      </c>
      <c r="C17" s="16">
        <v>0.12</v>
      </c>
      <c r="D17" s="18">
        <f>'[1]Referência Beterraba'!D12</f>
        <v>205.93333333333331</v>
      </c>
      <c r="E17" s="18">
        <f t="shared" si="0"/>
        <v>24.711999999999996</v>
      </c>
    </row>
    <row r="18" spans="1:5" x14ac:dyDescent="0.25">
      <c r="A18" s="16" t="s">
        <v>183</v>
      </c>
      <c r="B18" s="16" t="s">
        <v>182</v>
      </c>
      <c r="C18" s="16">
        <v>2</v>
      </c>
      <c r="D18" s="18">
        <f>'[1]Referência Beterraba'!D13</f>
        <v>82.012500000000003</v>
      </c>
      <c r="E18" s="18">
        <f t="shared" si="0"/>
        <v>164.02500000000001</v>
      </c>
    </row>
    <row r="19" spans="1:5" x14ac:dyDescent="0.25">
      <c r="A19" s="16" t="s">
        <v>22</v>
      </c>
      <c r="B19" s="16" t="s">
        <v>182</v>
      </c>
      <c r="C19" s="16">
        <v>2</v>
      </c>
      <c r="D19" s="18">
        <f>'[1]Referência Beterraba'!D14</f>
        <v>49.85</v>
      </c>
      <c r="E19" s="18">
        <f t="shared" si="0"/>
        <v>99.7</v>
      </c>
    </row>
    <row r="20" spans="1:5" x14ac:dyDescent="0.25">
      <c r="A20" s="16" t="s">
        <v>16</v>
      </c>
      <c r="B20" s="16" t="s">
        <v>182</v>
      </c>
      <c r="C20" s="123">
        <v>4</v>
      </c>
      <c r="D20" s="18">
        <f>'[1]Referência Beterraba'!D15</f>
        <v>66</v>
      </c>
      <c r="E20" s="18">
        <f t="shared" si="0"/>
        <v>264</v>
      </c>
    </row>
    <row r="21" spans="1:5" x14ac:dyDescent="0.25">
      <c r="A21" s="16" t="s">
        <v>121</v>
      </c>
      <c r="B21" s="16" t="s">
        <v>182</v>
      </c>
      <c r="C21" s="123">
        <v>0.8</v>
      </c>
      <c r="D21" s="18">
        <f>'[1]Referência Beterraba'!D16</f>
        <v>349.88499999999999</v>
      </c>
      <c r="E21" s="18">
        <f t="shared" si="0"/>
        <v>279.90800000000002</v>
      </c>
    </row>
    <row r="22" spans="1:5" x14ac:dyDescent="0.25">
      <c r="A22" s="16" t="s">
        <v>19</v>
      </c>
      <c r="B22" s="16" t="s">
        <v>182</v>
      </c>
      <c r="C22" s="123">
        <v>1.2</v>
      </c>
      <c r="D22" s="18">
        <f>'[1]Referência Beterraba'!D17</f>
        <v>47.05</v>
      </c>
      <c r="E22" s="18">
        <f t="shared" si="0"/>
        <v>56.459999999999994</v>
      </c>
    </row>
    <row r="23" spans="1:5" x14ac:dyDescent="0.25">
      <c r="A23" s="16" t="s">
        <v>20</v>
      </c>
      <c r="B23" s="16" t="s">
        <v>182</v>
      </c>
      <c r="C23" s="123">
        <v>2</v>
      </c>
      <c r="D23" s="18">
        <f>'[1]Referência Beterraba'!D18</f>
        <v>93.394999999999996</v>
      </c>
      <c r="E23" s="18">
        <f t="shared" si="0"/>
        <v>186.79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17991.916000000005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184</v>
      </c>
      <c r="B26" s="16" t="s">
        <v>113</v>
      </c>
      <c r="C26" s="35">
        <v>3</v>
      </c>
      <c r="D26" s="205">
        <v>150</v>
      </c>
      <c r="E26" s="138">
        <f>C26*D26</f>
        <v>450</v>
      </c>
    </row>
    <row r="27" spans="1:5" x14ac:dyDescent="0.25">
      <c r="A27" s="34" t="s">
        <v>81</v>
      </c>
      <c r="B27" s="16" t="s">
        <v>113</v>
      </c>
      <c r="C27" s="35">
        <v>4</v>
      </c>
      <c r="D27" s="205">
        <v>150</v>
      </c>
      <c r="E27" s="138">
        <f t="shared" ref="E27:E36" si="1">C27*D27</f>
        <v>600</v>
      </c>
    </row>
    <row r="28" spans="1:5" x14ac:dyDescent="0.25">
      <c r="A28" s="34" t="s">
        <v>185</v>
      </c>
      <c r="B28" s="16" t="s">
        <v>113</v>
      </c>
      <c r="C28" s="35">
        <v>4</v>
      </c>
      <c r="D28" s="205">
        <v>150</v>
      </c>
      <c r="E28" s="138">
        <f t="shared" si="1"/>
        <v>600</v>
      </c>
    </row>
    <row r="29" spans="1:5" x14ac:dyDescent="0.25">
      <c r="A29" s="34" t="s">
        <v>186</v>
      </c>
      <c r="B29" s="16" t="s">
        <v>113</v>
      </c>
      <c r="C29" s="35">
        <v>4</v>
      </c>
      <c r="D29" s="205">
        <v>150</v>
      </c>
      <c r="E29" s="138">
        <f t="shared" si="1"/>
        <v>600</v>
      </c>
    </row>
    <row r="30" spans="1:5" x14ac:dyDescent="0.25">
      <c r="A30" s="16" t="s">
        <v>187</v>
      </c>
      <c r="B30" s="16" t="s">
        <v>113</v>
      </c>
      <c r="C30" s="123">
        <v>4</v>
      </c>
      <c r="D30" s="205">
        <v>150</v>
      </c>
      <c r="E30" s="138">
        <f t="shared" si="1"/>
        <v>600</v>
      </c>
    </row>
    <row r="31" spans="1:5" x14ac:dyDescent="0.25">
      <c r="A31" s="16" t="s">
        <v>188</v>
      </c>
      <c r="B31" s="16" t="s">
        <v>48</v>
      </c>
      <c r="C31" s="123">
        <v>25</v>
      </c>
      <c r="D31" s="206">
        <v>150</v>
      </c>
      <c r="E31" s="138">
        <f t="shared" si="1"/>
        <v>3750</v>
      </c>
    </row>
    <row r="32" spans="1:5" x14ac:dyDescent="0.25">
      <c r="A32" s="16" t="s">
        <v>189</v>
      </c>
      <c r="B32" s="16" t="s">
        <v>113</v>
      </c>
      <c r="C32" s="123">
        <v>4</v>
      </c>
      <c r="D32" s="205">
        <v>150</v>
      </c>
      <c r="E32" s="138">
        <f t="shared" si="1"/>
        <v>600</v>
      </c>
    </row>
    <row r="33" spans="1:5" x14ac:dyDescent="0.25">
      <c r="A33" s="16" t="s">
        <v>190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125</v>
      </c>
      <c r="B35" s="16" t="s">
        <v>113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191</v>
      </c>
      <c r="B36" s="16" t="s">
        <v>113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192</v>
      </c>
      <c r="B38" s="22"/>
      <c r="C38" s="33"/>
      <c r="D38" s="22"/>
      <c r="E38" s="5"/>
    </row>
    <row r="39" spans="1:5" x14ac:dyDescent="0.25">
      <c r="A39" s="16" t="s">
        <v>193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194</v>
      </c>
      <c r="B40" s="16" t="s">
        <v>113</v>
      </c>
      <c r="C40" s="123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132</v>
      </c>
      <c r="B41" s="16" t="s">
        <v>113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195</v>
      </c>
      <c r="B43" s="16" t="s">
        <v>113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196</v>
      </c>
      <c r="B44" s="16" t="s">
        <v>154</v>
      </c>
      <c r="C44" s="123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109</v>
      </c>
      <c r="B45" s="16" t="s">
        <v>154</v>
      </c>
      <c r="C45" s="123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46191.916000000005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E24</f>
        <v>17991.916000000005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46191.916000000005</v>
      </c>
    </row>
    <row r="57" spans="1:4" x14ac:dyDescent="0.25">
      <c r="A57" s="238" t="s">
        <v>537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9"/>
      <c r="D59" s="239"/>
    </row>
    <row r="60" spans="1:4" ht="15.75" x14ac:dyDescent="0.25">
      <c r="A60" s="109" t="s">
        <v>520</v>
      </c>
      <c r="B60" s="109"/>
      <c r="C60" s="239"/>
      <c r="D60" s="239"/>
    </row>
    <row r="61" spans="1:4" ht="15.75" x14ac:dyDescent="0.25">
      <c r="A61" s="239" t="s">
        <v>57</v>
      </c>
      <c r="B61" s="239"/>
      <c r="C61" s="239"/>
      <c r="D61" s="239"/>
    </row>
    <row r="62" spans="1:4" ht="15.75" x14ac:dyDescent="0.25">
      <c r="A62" s="239" t="s">
        <v>521</v>
      </c>
      <c r="B62" s="239"/>
    </row>
  </sheetData>
  <mergeCells count="22"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C60:D60"/>
    <mergeCell ref="A59:B59"/>
    <mergeCell ref="C59:D59"/>
    <mergeCell ref="C3:E3"/>
    <mergeCell ref="C6:E6"/>
    <mergeCell ref="A7:E7"/>
    <mergeCell ref="A1:A2"/>
    <mergeCell ref="B1:E2"/>
    <mergeCell ref="A3:B3"/>
    <mergeCell ref="A4:B4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4"/>
  <sheetViews>
    <sheetView workbookViewId="0">
      <selection sqref="A1:E66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197</v>
      </c>
      <c r="B3" s="271"/>
      <c r="C3" s="250" t="s">
        <v>212</v>
      </c>
      <c r="D3" s="251"/>
      <c r="E3" s="252"/>
    </row>
    <row r="4" spans="1:5" ht="15.75" x14ac:dyDescent="0.25">
      <c r="A4" s="272" t="s">
        <v>266</v>
      </c>
      <c r="B4" s="272"/>
      <c r="C4" s="250" t="s">
        <v>272</v>
      </c>
      <c r="D4" s="251"/>
      <c r="E4" s="252"/>
    </row>
    <row r="5" spans="1:5" ht="15.75" x14ac:dyDescent="0.25">
      <c r="A5" s="249" t="s">
        <v>535</v>
      </c>
      <c r="B5" s="249"/>
      <c r="C5" s="250" t="s">
        <v>273</v>
      </c>
      <c r="D5" s="251"/>
      <c r="E5" s="252"/>
    </row>
    <row r="6" spans="1:5" ht="15.75" x14ac:dyDescent="0.25">
      <c r="A6" s="261" t="s">
        <v>554</v>
      </c>
      <c r="B6" s="276"/>
      <c r="C6" s="250" t="s">
        <v>274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198</v>
      </c>
      <c r="B11" s="55" t="s">
        <v>79</v>
      </c>
      <c r="C11" s="45">
        <v>62500</v>
      </c>
      <c r="D11" s="18"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'[1]Referência Repolho'!D7</f>
        <v>3953.65</v>
      </c>
      <c r="E12" s="18">
        <f>C12*D12</f>
        <v>3953.65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'[1]Referência Repolho'!D8</f>
        <v>2165.5</v>
      </c>
      <c r="E13" s="18">
        <f>C13*D13</f>
        <v>2165.5</v>
      </c>
    </row>
    <row r="14" spans="1:5" x14ac:dyDescent="0.25">
      <c r="A14" s="16" t="s">
        <v>199</v>
      </c>
      <c r="B14" s="55" t="s">
        <v>14</v>
      </c>
      <c r="C14" s="45">
        <v>6</v>
      </c>
      <c r="D14" s="18">
        <v>406</v>
      </c>
      <c r="E14" s="18">
        <f>C14*D14</f>
        <v>2436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24180.15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113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114</v>
      </c>
      <c r="B18" s="45" t="s">
        <v>113</v>
      </c>
      <c r="C18" s="57">
        <v>3</v>
      </c>
      <c r="D18" s="41">
        <v>150</v>
      </c>
      <c r="E18" s="138">
        <f>C18*D18</f>
        <v>450</v>
      </c>
    </row>
    <row r="19" spans="1:5" x14ac:dyDescent="0.25">
      <c r="A19" s="34" t="s">
        <v>118</v>
      </c>
      <c r="B19" s="45" t="s">
        <v>113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200</v>
      </c>
      <c r="B22" s="120" t="s">
        <v>92</v>
      </c>
      <c r="C22" s="45">
        <v>2.1</v>
      </c>
      <c r="D22" s="60">
        <f>'[1]Referência Repolho'!D11</f>
        <v>46.54</v>
      </c>
      <c r="E22" s="18">
        <f>C22*D22</f>
        <v>97.734000000000009</v>
      </c>
    </row>
    <row r="23" spans="1:5" x14ac:dyDescent="0.25">
      <c r="A23" s="16" t="s">
        <v>201</v>
      </c>
      <c r="B23" s="120" t="s">
        <v>92</v>
      </c>
      <c r="C23" s="56">
        <v>1</v>
      </c>
      <c r="D23" s="60">
        <f>'[1]Referência Repolho'!D12</f>
        <v>255.185</v>
      </c>
      <c r="E23" s="18">
        <f t="shared" ref="E23:E32" si="0">C23*D23</f>
        <v>255.185</v>
      </c>
    </row>
    <row r="24" spans="1:5" x14ac:dyDescent="0.25">
      <c r="A24" s="16" t="s">
        <v>555</v>
      </c>
      <c r="B24" s="120" t="s">
        <v>79</v>
      </c>
      <c r="C24" s="56">
        <v>2</v>
      </c>
      <c r="D24" s="60">
        <f>'[1]Referência Repolho'!D13</f>
        <v>107.43333333333334</v>
      </c>
      <c r="E24" s="18">
        <f t="shared" si="0"/>
        <v>214.86666666666667</v>
      </c>
    </row>
    <row r="25" spans="1:5" x14ac:dyDescent="0.25">
      <c r="A25" s="34" t="s">
        <v>202</v>
      </c>
      <c r="B25" s="120" t="s">
        <v>92</v>
      </c>
      <c r="C25" s="56">
        <v>1.4</v>
      </c>
      <c r="D25" s="60">
        <f>'[1]Referência Repolho'!D14</f>
        <v>104.25</v>
      </c>
      <c r="E25" s="18">
        <f t="shared" si="0"/>
        <v>145.94999999999999</v>
      </c>
    </row>
    <row r="26" spans="1:5" x14ac:dyDescent="0.25">
      <c r="A26" s="16" t="s">
        <v>203</v>
      </c>
      <c r="B26" s="120" t="s">
        <v>92</v>
      </c>
      <c r="C26" s="56">
        <v>2</v>
      </c>
      <c r="D26" s="60">
        <f>'[1]Referência Repolho'!D15</f>
        <v>55.954999999999998</v>
      </c>
      <c r="E26" s="18">
        <f t="shared" si="0"/>
        <v>111.91</v>
      </c>
    </row>
    <row r="27" spans="1:5" x14ac:dyDescent="0.25">
      <c r="A27" s="16" t="s">
        <v>204</v>
      </c>
      <c r="B27" s="120" t="s">
        <v>92</v>
      </c>
      <c r="C27" s="56">
        <v>1.2</v>
      </c>
      <c r="D27" s="60">
        <f>'[1]Referência Repolho'!D16</f>
        <v>349.88499999999999</v>
      </c>
      <c r="E27" s="18">
        <f t="shared" si="0"/>
        <v>419.86199999999997</v>
      </c>
    </row>
    <row r="28" spans="1:5" x14ac:dyDescent="0.25">
      <c r="A28" s="16" t="s">
        <v>205</v>
      </c>
      <c r="B28" s="120" t="s">
        <v>92</v>
      </c>
      <c r="C28" s="56">
        <v>5</v>
      </c>
      <c r="D28" s="60">
        <f>'[1]Referência Repolho'!D17</f>
        <v>93.394999999999996</v>
      </c>
      <c r="E28" s="18">
        <f t="shared" si="0"/>
        <v>466.97499999999997</v>
      </c>
    </row>
    <row r="29" spans="1:5" x14ac:dyDescent="0.25">
      <c r="A29" s="16" t="s">
        <v>206</v>
      </c>
      <c r="B29" s="120" t="s">
        <v>92</v>
      </c>
      <c r="C29" s="56">
        <v>1.5</v>
      </c>
      <c r="D29" s="60">
        <f>'[1]Referência Repolho'!D18</f>
        <v>19.05</v>
      </c>
      <c r="E29" s="18">
        <f t="shared" si="0"/>
        <v>28.575000000000003</v>
      </c>
    </row>
    <row r="30" spans="1:5" x14ac:dyDescent="0.25">
      <c r="A30" s="16" t="s">
        <v>32</v>
      </c>
      <c r="B30" s="120" t="s">
        <v>92</v>
      </c>
      <c r="C30" s="56">
        <v>2</v>
      </c>
      <c r="D30" s="60">
        <f>'[1]Referência Repolho'!D19</f>
        <v>17.407499999999999</v>
      </c>
      <c r="E30" s="18">
        <f t="shared" si="0"/>
        <v>34.814999999999998</v>
      </c>
    </row>
    <row r="31" spans="1:5" x14ac:dyDescent="0.25">
      <c r="A31" s="16" t="s">
        <v>33</v>
      </c>
      <c r="B31" s="120" t="s">
        <v>92</v>
      </c>
      <c r="C31" s="56">
        <v>4</v>
      </c>
      <c r="D31" s="60">
        <f>'[1]Referência Repolho'!D20</f>
        <v>117.66666666666667</v>
      </c>
      <c r="E31" s="18">
        <f t="shared" si="0"/>
        <v>470.66666666666669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f>'[1]Referência Repolho'!D21</f>
        <v>14.18</v>
      </c>
      <c r="E32" s="18">
        <f t="shared" si="0"/>
        <v>42.54</v>
      </c>
    </row>
    <row r="33" spans="1:5" x14ac:dyDescent="0.25">
      <c r="A33" s="16" t="s">
        <v>29</v>
      </c>
      <c r="B33" s="120" t="s">
        <v>92</v>
      </c>
      <c r="C33" s="56">
        <v>1</v>
      </c>
      <c r="D33" s="60">
        <f>'[1]Referência Repolho'!D22</f>
        <v>166</v>
      </c>
      <c r="E33" s="18">
        <f>C33*D33</f>
        <v>166</v>
      </c>
    </row>
    <row r="34" spans="1:5" x14ac:dyDescent="0.25">
      <c r="A34" s="16" t="s">
        <v>30</v>
      </c>
      <c r="B34" s="120" t="s">
        <v>92</v>
      </c>
      <c r="C34" s="56">
        <v>1</v>
      </c>
      <c r="D34" s="60">
        <f>'[1]Referência Repolho'!D23</f>
        <v>382.34999999999997</v>
      </c>
      <c r="E34" s="18">
        <f>C34*D34</f>
        <v>382.34999999999997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2837.429333333333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207</v>
      </c>
      <c r="B37" s="45" t="s">
        <v>113</v>
      </c>
      <c r="C37" s="45">
        <v>9</v>
      </c>
      <c r="D37" s="205">
        <v>150</v>
      </c>
      <c r="E37" s="23">
        <f>C37*D37</f>
        <v>1350</v>
      </c>
    </row>
    <row r="38" spans="1:5" x14ac:dyDescent="0.25">
      <c r="A38" s="16" t="s">
        <v>168</v>
      </c>
      <c r="B38" s="45" t="s">
        <v>113</v>
      </c>
      <c r="C38" s="45">
        <v>2</v>
      </c>
      <c r="D38" s="205">
        <v>150</v>
      </c>
      <c r="E38" s="23">
        <f t="shared" ref="E38:E46" si="1">C38*D38</f>
        <v>300</v>
      </c>
    </row>
    <row r="39" spans="1:5" x14ac:dyDescent="0.25">
      <c r="A39" s="16" t="s">
        <v>208</v>
      </c>
      <c r="B39" s="45" t="s">
        <v>48</v>
      </c>
      <c r="C39" s="45">
        <v>3</v>
      </c>
      <c r="D39" s="205">
        <v>150</v>
      </c>
      <c r="E39" s="23">
        <f t="shared" si="1"/>
        <v>450</v>
      </c>
    </row>
    <row r="40" spans="1:5" x14ac:dyDescent="0.25">
      <c r="A40" s="16" t="s">
        <v>130</v>
      </c>
      <c r="B40" s="45" t="s">
        <v>48</v>
      </c>
      <c r="C40" s="45">
        <v>40</v>
      </c>
      <c r="D40" s="205">
        <v>150</v>
      </c>
      <c r="E40" s="23">
        <f t="shared" si="1"/>
        <v>6000</v>
      </c>
    </row>
    <row r="41" spans="1:5" x14ac:dyDescent="0.25">
      <c r="A41" s="16" t="s">
        <v>209</v>
      </c>
      <c r="B41" s="45" t="s">
        <v>48</v>
      </c>
      <c r="C41" s="45">
        <v>25</v>
      </c>
      <c r="D41" s="205">
        <v>150</v>
      </c>
      <c r="E41" s="23">
        <f t="shared" si="1"/>
        <v>3750</v>
      </c>
    </row>
    <row r="42" spans="1:5" x14ac:dyDescent="0.25">
      <c r="A42" s="16" t="s">
        <v>210</v>
      </c>
      <c r="B42" s="45" t="s">
        <v>106</v>
      </c>
      <c r="C42" s="45">
        <v>3500</v>
      </c>
      <c r="D42" s="18">
        <v>6</v>
      </c>
      <c r="E42" s="23">
        <f t="shared" si="1"/>
        <v>21000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2000</v>
      </c>
      <c r="E43" s="23">
        <f>C43*D43</f>
        <v>2000</v>
      </c>
    </row>
    <row r="44" spans="1:5" x14ac:dyDescent="0.25">
      <c r="A44" s="16" t="s">
        <v>83</v>
      </c>
      <c r="B44" s="45" t="s">
        <v>48</v>
      </c>
      <c r="C44" s="45">
        <v>28</v>
      </c>
      <c r="D44" s="18">
        <v>150</v>
      </c>
      <c r="E44" s="23">
        <f t="shared" si="1"/>
        <v>4200</v>
      </c>
    </row>
    <row r="45" spans="1:5" x14ac:dyDescent="0.25">
      <c r="A45" s="16" t="s">
        <v>109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132</v>
      </c>
      <c r="B46" s="45" t="s">
        <v>48</v>
      </c>
      <c r="C46" s="45">
        <v>22</v>
      </c>
      <c r="D46" s="18">
        <v>150</v>
      </c>
      <c r="E46" s="23">
        <f t="shared" si="1"/>
        <v>3300</v>
      </c>
    </row>
    <row r="47" spans="1:5" x14ac:dyDescent="0.25">
      <c r="A47" s="37" t="s">
        <v>103</v>
      </c>
      <c r="B47" s="37"/>
      <c r="C47" s="37"/>
      <c r="D47" s="37"/>
      <c r="E47" s="38">
        <f>SUM(E37:E46)</f>
        <v>44850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73367.579333333328</v>
      </c>
    </row>
    <row r="51" spans="1:4" x14ac:dyDescent="0.25">
      <c r="A51" s="236" t="s">
        <v>53</v>
      </c>
      <c r="B51" s="237"/>
    </row>
    <row r="52" spans="1:4" x14ac:dyDescent="0.25">
      <c r="A52" s="15" t="str">
        <f>A10</f>
        <v>1-Preparo de solo/Plantio</v>
      </c>
      <c r="B52" s="25">
        <f>E15</f>
        <v>24180.15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2837.429333333333</v>
      </c>
    </row>
    <row r="55" spans="1:4" x14ac:dyDescent="0.25">
      <c r="A55" s="22" t="str">
        <f>A36</f>
        <v>4-Serviços</v>
      </c>
      <c r="B55" s="25">
        <f>E47</f>
        <v>44850</v>
      </c>
    </row>
    <row r="56" spans="1:4" x14ac:dyDescent="0.25">
      <c r="A56" s="11" t="s">
        <v>65</v>
      </c>
      <c r="B56" s="38">
        <f>SUM(B52:B55)</f>
        <v>73367.579333333328</v>
      </c>
    </row>
    <row r="59" spans="1:4" x14ac:dyDescent="0.25">
      <c r="A59" s="238" t="s">
        <v>537</v>
      </c>
      <c r="B59" s="238"/>
      <c r="C59" s="238"/>
      <c r="D59" s="238"/>
    </row>
    <row r="60" spans="1:4" x14ac:dyDescent="0.25">
      <c r="A60" t="s">
        <v>54</v>
      </c>
    </row>
    <row r="61" spans="1:4" ht="15.75" x14ac:dyDescent="0.25">
      <c r="A61" s="239" t="s">
        <v>55</v>
      </c>
      <c r="B61" s="239"/>
      <c r="C61" s="239"/>
      <c r="D61" s="239"/>
    </row>
    <row r="62" spans="1:4" ht="15.75" x14ac:dyDescent="0.25">
      <c r="A62" s="109" t="s">
        <v>520</v>
      </c>
      <c r="B62" s="109"/>
      <c r="C62" s="239"/>
      <c r="D62" s="239"/>
    </row>
    <row r="63" spans="1:4" ht="15.75" x14ac:dyDescent="0.25">
      <c r="A63" s="239" t="s">
        <v>57</v>
      </c>
      <c r="B63" s="239"/>
      <c r="C63" s="239"/>
      <c r="D63" s="239"/>
    </row>
    <row r="64" spans="1:4" ht="15.75" x14ac:dyDescent="0.25">
      <c r="A64" s="239" t="s">
        <v>521</v>
      </c>
      <c r="B64" s="239"/>
    </row>
  </sheetData>
  <mergeCells count="22">
    <mergeCell ref="C6:E6"/>
    <mergeCell ref="A5:B5"/>
    <mergeCell ref="C5:E5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51:B51"/>
    <mergeCell ref="A59:B59"/>
    <mergeCell ref="C59:D59"/>
    <mergeCell ref="C63:D63"/>
    <mergeCell ref="A9:E9"/>
    <mergeCell ref="A64:B64"/>
    <mergeCell ref="A63:B63"/>
    <mergeCell ref="C62:D62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topLeftCell="A32" workbookViewId="0">
      <selection activeCell="I13" sqref="I13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67"/>
      <c r="B1" s="242" t="s">
        <v>0</v>
      </c>
      <c r="C1" s="242"/>
      <c r="D1" s="242"/>
      <c r="E1" s="242"/>
    </row>
    <row r="2" spans="1:5" ht="35.25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407</v>
      </c>
      <c r="B3" s="271"/>
      <c r="C3" s="250" t="s">
        <v>284</v>
      </c>
      <c r="D3" s="251"/>
      <c r="E3" s="252"/>
    </row>
    <row r="4" spans="1:5" ht="15.75" x14ac:dyDescent="0.25">
      <c r="A4" s="272" t="s">
        <v>408</v>
      </c>
      <c r="B4" s="272"/>
      <c r="C4" s="250" t="s">
        <v>452</v>
      </c>
      <c r="D4" s="251"/>
      <c r="E4" s="252"/>
    </row>
    <row r="5" spans="1:5" ht="15.75" x14ac:dyDescent="0.25">
      <c r="A5" s="249" t="s">
        <v>535</v>
      </c>
      <c r="B5" s="249"/>
      <c r="C5" s="250" t="s">
        <v>404</v>
      </c>
      <c r="D5" s="251"/>
      <c r="E5" s="252"/>
    </row>
    <row r="6" spans="1:5" ht="15.75" x14ac:dyDescent="0.25">
      <c r="A6" s="261" t="s">
        <v>565</v>
      </c>
      <c r="B6" s="276"/>
      <c r="C6" s="250" t="s">
        <v>405</v>
      </c>
      <c r="D6" s="251"/>
      <c r="E6" s="252"/>
    </row>
    <row r="7" spans="1:5" x14ac:dyDescent="0.25">
      <c r="A7" s="255" t="s">
        <v>550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406</v>
      </c>
      <c r="C11" s="62">
        <v>1</v>
      </c>
      <c r="D11" s="18">
        <f>'[1]Referência Sorgo '!D7</f>
        <v>558.40333333333331</v>
      </c>
      <c r="E11" s="18">
        <f>C11*D11</f>
        <v>558.40333333333331</v>
      </c>
    </row>
    <row r="12" spans="1:5" x14ac:dyDescent="0.25">
      <c r="A12" s="16" t="s">
        <v>213</v>
      </c>
      <c r="B12" s="55" t="s">
        <v>14</v>
      </c>
      <c r="C12" s="62">
        <v>0.3</v>
      </c>
      <c r="D12" s="23">
        <f>'[1]Referência Sorgo '!D6</f>
        <v>2790.41</v>
      </c>
      <c r="E12" s="18">
        <f>C12*D12</f>
        <v>837.12299999999993</v>
      </c>
    </row>
    <row r="13" spans="1:5" x14ac:dyDescent="0.25">
      <c r="A13" s="16" t="s">
        <v>30</v>
      </c>
      <c r="B13" s="45" t="str">
        <f>'[1]Referencia Milho'!B15</f>
        <v>L</v>
      </c>
      <c r="C13" s="207">
        <f>'[1]Referencia Milho'!C15</f>
        <v>1</v>
      </c>
      <c r="D13" s="46">
        <f>'[1]Referência Sorgo '!D11</f>
        <v>67.900000000000006</v>
      </c>
      <c r="E13" s="36">
        <f t="shared" ref="E13:E22" si="0">C13*D13</f>
        <v>67.900000000000006</v>
      </c>
    </row>
    <row r="14" spans="1:5" x14ac:dyDescent="0.25">
      <c r="A14" s="16" t="s">
        <v>29</v>
      </c>
      <c r="B14" s="45" t="str">
        <f>'[1]Referencia Milho'!B17</f>
        <v>L</v>
      </c>
      <c r="C14" s="207">
        <f>'[1]Referencia Milho'!C17</f>
        <v>1</v>
      </c>
      <c r="D14" s="46">
        <f>'[1]Referência Sorgo '!D10</f>
        <v>30.544444444444441</v>
      </c>
      <c r="E14" s="36">
        <f t="shared" si="0"/>
        <v>30.544444444444441</v>
      </c>
    </row>
    <row r="15" spans="1:5" x14ac:dyDescent="0.25">
      <c r="A15" s="16" t="s">
        <v>23</v>
      </c>
      <c r="B15" s="45">
        <f>'[1]Referencia Milho'!B19</f>
        <v>0</v>
      </c>
      <c r="C15" s="207">
        <v>1</v>
      </c>
      <c r="D15" s="46">
        <f>'[1]Referência Sorgo '!D17</f>
        <v>28.5825</v>
      </c>
      <c r="E15" s="36">
        <f t="shared" si="0"/>
        <v>28.5825</v>
      </c>
    </row>
    <row r="16" spans="1:5" x14ac:dyDescent="0.25">
      <c r="A16" s="16" t="s">
        <v>143</v>
      </c>
      <c r="B16" s="45" t="str">
        <f>'[1]Referencia Milho'!B20</f>
        <v>L</v>
      </c>
      <c r="C16" s="207">
        <f>'[1]Referencia Milho'!C20</f>
        <v>0.15</v>
      </c>
      <c r="D16" s="46">
        <f>'[1]Referência Sorgo '!D18</f>
        <v>19.05</v>
      </c>
      <c r="E16" s="36">
        <f t="shared" si="0"/>
        <v>2.8574999999999999</v>
      </c>
    </row>
    <row r="17" spans="1:5" ht="15" customHeight="1" x14ac:dyDescent="0.25">
      <c r="A17" s="16" t="s">
        <v>32</v>
      </c>
      <c r="B17" s="45" t="str">
        <f>'[1]Referencia Milho'!B24</f>
        <v>L</v>
      </c>
      <c r="C17" s="207">
        <v>0.2</v>
      </c>
      <c r="D17" s="46">
        <f>'[1]Referência Sorgo '!D22</f>
        <v>59.333333333333336</v>
      </c>
      <c r="E17" s="36">
        <f t="shared" si="0"/>
        <v>11.866666666666667</v>
      </c>
    </row>
    <row r="18" spans="1:5" x14ac:dyDescent="0.25">
      <c r="A18" s="16" t="s">
        <v>33</v>
      </c>
      <c r="B18" s="45" t="str">
        <f>'[1]Referencia Milho'!B25</f>
        <v>Kg</v>
      </c>
      <c r="C18" s="207">
        <v>1</v>
      </c>
      <c r="D18" s="46">
        <f>'[1]Referência Sorgo '!D23</f>
        <v>21.5</v>
      </c>
      <c r="E18" s="36">
        <f t="shared" si="0"/>
        <v>21.5</v>
      </c>
    </row>
    <row r="19" spans="1:5" x14ac:dyDescent="0.25">
      <c r="A19" s="16" t="s">
        <v>513</v>
      </c>
      <c r="B19" s="45" t="s">
        <v>60</v>
      </c>
      <c r="C19" s="208">
        <v>0.2</v>
      </c>
      <c r="D19" s="18">
        <f>'[1]LISTA INSUMOS 03-2025'!B6</f>
        <v>3692.1066666666666</v>
      </c>
      <c r="E19" s="36">
        <f t="shared" si="0"/>
        <v>738.42133333333334</v>
      </c>
    </row>
    <row r="20" spans="1:5" x14ac:dyDescent="0.25">
      <c r="A20" s="16" t="s">
        <v>514</v>
      </c>
      <c r="B20" s="45" t="s">
        <v>60</v>
      </c>
      <c r="C20" s="208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tr">
        <f>'[1]Referencia Milho'!B27</f>
        <v>L</v>
      </c>
      <c r="C21" s="207">
        <v>1</v>
      </c>
      <c r="D21" s="46">
        <f>'[1]Referência Sorgo '!D25</f>
        <v>55.954999999999998</v>
      </c>
      <c r="E21" s="36">
        <f t="shared" si="0"/>
        <v>55.954999999999998</v>
      </c>
    </row>
    <row r="22" spans="1:5" x14ac:dyDescent="0.25">
      <c r="A22" s="16" t="s">
        <v>143</v>
      </c>
      <c r="B22" s="45" t="str">
        <f>'[1]Referencia Milho'!B29</f>
        <v>Ton</v>
      </c>
      <c r="C22" s="207">
        <f>'[1]Referencia Milho'!C29</f>
        <v>0.22</v>
      </c>
      <c r="D22" s="46">
        <f>'[1]Referência Sorgo '!D18</f>
        <v>19.05</v>
      </c>
      <c r="E22" s="36">
        <f t="shared" si="0"/>
        <v>4.1909999999999998</v>
      </c>
    </row>
    <row r="23" spans="1:5" x14ac:dyDescent="0.25">
      <c r="A23" s="3" t="s">
        <v>36</v>
      </c>
      <c r="B23" s="3"/>
      <c r="C23" s="4"/>
      <c r="D23" s="4"/>
      <c r="E23" s="4">
        <f>SUM(E11:E22)</f>
        <v>2861.1967777777772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275</v>
      </c>
      <c r="B25" s="7" t="s">
        <v>113</v>
      </c>
      <c r="C25" s="8">
        <v>3</v>
      </c>
      <c r="D25" s="151">
        <v>130</v>
      </c>
      <c r="E25" s="9">
        <f>C25*D25</f>
        <v>390</v>
      </c>
    </row>
    <row r="26" spans="1:5" x14ac:dyDescent="0.25">
      <c r="A26" s="7" t="s">
        <v>367</v>
      </c>
      <c r="B26" s="7" t="s">
        <v>113</v>
      </c>
      <c r="C26" s="8">
        <v>2</v>
      </c>
      <c r="D26" s="151">
        <v>130</v>
      </c>
      <c r="E26" s="9">
        <f t="shared" ref="E26:E34" si="1">C26*D26</f>
        <v>260</v>
      </c>
    </row>
    <row r="27" spans="1:5" x14ac:dyDescent="0.25">
      <c r="A27" s="7" t="s">
        <v>368</v>
      </c>
      <c r="B27" s="7" t="s">
        <v>113</v>
      </c>
      <c r="C27" s="8">
        <v>2</v>
      </c>
      <c r="D27" s="151">
        <v>130</v>
      </c>
      <c r="E27" s="9">
        <f t="shared" si="1"/>
        <v>260</v>
      </c>
    </row>
    <row r="28" spans="1:5" x14ac:dyDescent="0.25">
      <c r="A28" s="7" t="s">
        <v>189</v>
      </c>
      <c r="B28" s="7" t="s">
        <v>113</v>
      </c>
      <c r="C28" s="8">
        <v>2</v>
      </c>
      <c r="D28" s="151">
        <v>130</v>
      </c>
      <c r="E28" s="9">
        <f t="shared" si="1"/>
        <v>260</v>
      </c>
    </row>
    <row r="29" spans="1:5" x14ac:dyDescent="0.25">
      <c r="A29" s="7" t="s">
        <v>114</v>
      </c>
      <c r="B29" s="7" t="s">
        <v>113</v>
      </c>
      <c r="C29" s="10">
        <v>1.5</v>
      </c>
      <c r="D29" s="151">
        <v>130</v>
      </c>
      <c r="E29" s="9">
        <f>C29*D29</f>
        <v>195</v>
      </c>
    </row>
    <row r="30" spans="1:5" x14ac:dyDescent="0.25">
      <c r="A30" s="7" t="s">
        <v>369</v>
      </c>
      <c r="B30" s="7" t="s">
        <v>113</v>
      </c>
      <c r="C30" s="10">
        <v>1.5</v>
      </c>
      <c r="D30" s="151">
        <v>130</v>
      </c>
      <c r="E30" s="9">
        <f t="shared" si="1"/>
        <v>195</v>
      </c>
    </row>
    <row r="31" spans="1:5" x14ac:dyDescent="0.25">
      <c r="A31" s="7" t="s">
        <v>370</v>
      </c>
      <c r="B31" s="7" t="s">
        <v>113</v>
      </c>
      <c r="C31" s="10">
        <v>1.5</v>
      </c>
      <c r="D31" s="151">
        <v>130</v>
      </c>
      <c r="E31" s="9">
        <f t="shared" si="1"/>
        <v>195</v>
      </c>
    </row>
    <row r="32" spans="1:5" x14ac:dyDescent="0.25">
      <c r="A32" s="7" t="s">
        <v>371</v>
      </c>
      <c r="B32" s="7" t="s">
        <v>113</v>
      </c>
      <c r="C32" s="10">
        <v>1.5</v>
      </c>
      <c r="D32" s="151">
        <v>130</v>
      </c>
      <c r="E32" s="9">
        <f t="shared" si="1"/>
        <v>195</v>
      </c>
    </row>
    <row r="33" spans="1:5" x14ac:dyDescent="0.25">
      <c r="A33" s="7" t="s">
        <v>372</v>
      </c>
      <c r="B33" s="7" t="s">
        <v>113</v>
      </c>
      <c r="C33" s="10">
        <v>1.5</v>
      </c>
      <c r="D33" s="151">
        <v>130</v>
      </c>
      <c r="E33" s="9">
        <f t="shared" si="1"/>
        <v>195</v>
      </c>
    </row>
    <row r="34" spans="1:5" x14ac:dyDescent="0.25">
      <c r="A34" s="7" t="s">
        <v>373</v>
      </c>
      <c r="B34" s="7" t="s">
        <v>113</v>
      </c>
      <c r="C34" s="10">
        <v>2</v>
      </c>
      <c r="D34" s="151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276</v>
      </c>
      <c r="B37" s="7" t="s">
        <v>113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5616.1967777777772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36" t="s">
        <v>53</v>
      </c>
      <c r="B42" s="237"/>
      <c r="C42" s="13"/>
      <c r="D42" s="13"/>
      <c r="E42" s="13"/>
    </row>
    <row r="43" spans="1:5" ht="15.75" x14ac:dyDescent="0.25">
      <c r="A43" s="15" t="s">
        <v>8</v>
      </c>
      <c r="B43" s="25">
        <f>E23</f>
        <v>2861.1967777777772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5616.1967777777772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38" t="s">
        <v>537</v>
      </c>
      <c r="B49" s="238"/>
      <c r="C49" s="239"/>
      <c r="D49" s="239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9" t="s">
        <v>55</v>
      </c>
      <c r="B51" s="239"/>
      <c r="C51" s="239"/>
      <c r="D51" s="239"/>
      <c r="E51" s="13"/>
    </row>
    <row r="52" spans="1:5" ht="15.75" x14ac:dyDescent="0.25">
      <c r="A52" s="239" t="s">
        <v>56</v>
      </c>
      <c r="B52" s="239"/>
      <c r="C52" s="109"/>
      <c r="D52" s="109"/>
      <c r="E52" s="13"/>
    </row>
    <row r="53" spans="1:5" ht="15.75" x14ac:dyDescent="0.25">
      <c r="A53" s="239" t="s">
        <v>57</v>
      </c>
      <c r="B53" s="239"/>
      <c r="C53" s="239"/>
      <c r="D53" s="239"/>
      <c r="E53" s="13"/>
    </row>
    <row r="54" spans="1:5" ht="15.75" x14ac:dyDescent="0.25">
      <c r="A54" s="239" t="s">
        <v>58</v>
      </c>
      <c r="B54" s="239"/>
      <c r="C54" s="239"/>
      <c r="D54" s="239"/>
      <c r="E54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52:B52"/>
    <mergeCell ref="A54:B54"/>
    <mergeCell ref="C54:D54"/>
    <mergeCell ref="A53:B53"/>
    <mergeCell ref="C53:D53"/>
    <mergeCell ref="A42:B42"/>
    <mergeCell ref="A49:B49"/>
    <mergeCell ref="C49:D49"/>
    <mergeCell ref="A51:B51"/>
    <mergeCell ref="C51:D5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workbookViewId="0">
      <selection sqref="A1:E56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67"/>
      <c r="B1" s="242" t="s">
        <v>0</v>
      </c>
      <c r="C1" s="242"/>
      <c r="D1" s="242"/>
      <c r="E1" s="242"/>
    </row>
    <row r="2" spans="1:5" ht="33.75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453</v>
      </c>
      <c r="B3" s="271"/>
      <c r="C3" s="250" t="s">
        <v>284</v>
      </c>
      <c r="D3" s="251"/>
      <c r="E3" s="252"/>
    </row>
    <row r="4" spans="1:5" ht="15.75" x14ac:dyDescent="0.25">
      <c r="A4" s="272" t="s">
        <v>408</v>
      </c>
      <c r="B4" s="272"/>
      <c r="C4" s="250" t="s">
        <v>515</v>
      </c>
      <c r="D4" s="251"/>
      <c r="E4" s="252"/>
    </row>
    <row r="5" spans="1:5" ht="15.75" x14ac:dyDescent="0.25">
      <c r="A5" s="249" t="s">
        <v>535</v>
      </c>
      <c r="B5" s="249"/>
      <c r="C5" s="250" t="s">
        <v>404</v>
      </c>
      <c r="D5" s="251"/>
      <c r="E5" s="252"/>
    </row>
    <row r="6" spans="1:5" ht="15.75" x14ac:dyDescent="0.25">
      <c r="A6" s="261" t="s">
        <v>556</v>
      </c>
      <c r="B6" s="276"/>
      <c r="C6" s="250" t="s">
        <v>405</v>
      </c>
      <c r="D6" s="251"/>
      <c r="E6" s="252"/>
    </row>
    <row r="7" spans="1:5" x14ac:dyDescent="0.25">
      <c r="A7" s="255" t="s">
        <v>509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406</v>
      </c>
      <c r="C11" s="62">
        <v>1</v>
      </c>
      <c r="D11" s="18">
        <f>'[1]Referência Sorgo '!D7</f>
        <v>558.40333333333331</v>
      </c>
      <c r="E11" s="18">
        <f>C11*D11</f>
        <v>558.40333333333331</v>
      </c>
    </row>
    <row r="12" spans="1:5" x14ac:dyDescent="0.25">
      <c r="A12" s="16" t="s">
        <v>213</v>
      </c>
      <c r="B12" s="55" t="s">
        <v>14</v>
      </c>
      <c r="C12" s="62">
        <v>0.4</v>
      </c>
      <c r="D12" s="23">
        <f>'[1]Referência Sorgo '!D6</f>
        <v>2790.41</v>
      </c>
      <c r="E12" s="18">
        <f>C12*D12</f>
        <v>1116.164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67.900000000000006</v>
      </c>
      <c r="E13" s="36">
        <f t="shared" ref="E13:E24" si="0">C13*D13</f>
        <v>67.900000000000006</v>
      </c>
    </row>
    <row r="14" spans="1:5" x14ac:dyDescent="0.25">
      <c r="A14" s="16" t="s">
        <v>29</v>
      </c>
      <c r="B14" s="45" t="str">
        <f>'[1]Referencia Milho'!B17</f>
        <v>L</v>
      </c>
      <c r="C14" s="35">
        <f>'[1]Referencia Milho'!C17</f>
        <v>1</v>
      </c>
      <c r="D14" s="46">
        <f>'[1]Referência Sorgo '!D10</f>
        <v>30.544444444444441</v>
      </c>
      <c r="E14" s="36">
        <f t="shared" si="0"/>
        <v>30.544444444444441</v>
      </c>
    </row>
    <row r="15" spans="1:5" x14ac:dyDescent="0.25">
      <c r="A15" s="16" t="s">
        <v>22</v>
      </c>
      <c r="B15" s="45" t="str">
        <f>'[1]Referencia Milho'!B18</f>
        <v>L</v>
      </c>
      <c r="C15" s="35">
        <f>'[1]Referencia Milho'!C18</f>
        <v>0.1</v>
      </c>
      <c r="D15" s="46">
        <f>'[1]Referência Sorgo '!D16</f>
        <v>155.33250000000001</v>
      </c>
      <c r="E15" s="36">
        <f t="shared" si="0"/>
        <v>15.533250000000002</v>
      </c>
    </row>
    <row r="16" spans="1:5" ht="15" customHeight="1" x14ac:dyDescent="0.25">
      <c r="A16" s="16" t="s">
        <v>23</v>
      </c>
      <c r="B16" s="45">
        <f>'[1]Referencia Milho'!B19</f>
        <v>0</v>
      </c>
      <c r="C16" s="35">
        <f>'[1]Referencia Milho'!C19</f>
        <v>0.4</v>
      </c>
      <c r="D16" s="46">
        <f>'[1]Referência Sorgo '!D17</f>
        <v>28.5825</v>
      </c>
      <c r="E16" s="36">
        <f t="shared" si="0"/>
        <v>11.433</v>
      </c>
    </row>
    <row r="17" spans="1:5" x14ac:dyDescent="0.25">
      <c r="A17" s="16" t="s">
        <v>143</v>
      </c>
      <c r="B17" s="45" t="str">
        <f>'[1]Referencia Milho'!B20</f>
        <v>L</v>
      </c>
      <c r="C17" s="35">
        <f>'[1]Referencia Milho'!C20</f>
        <v>0.15</v>
      </c>
      <c r="D17" s="46">
        <f>'[1]Referência Sorgo '!D18</f>
        <v>19.05</v>
      </c>
      <c r="E17" s="36">
        <f t="shared" si="0"/>
        <v>2.8574999999999999</v>
      </c>
    </row>
    <row r="18" spans="1:5" x14ac:dyDescent="0.25">
      <c r="A18" s="16" t="s">
        <v>25</v>
      </c>
      <c r="B18" s="45" t="str">
        <f>'[1]Referencia Milho'!B23</f>
        <v>L</v>
      </c>
      <c r="C18" s="35">
        <f>'[1]Referencia Milho'!C23</f>
        <v>1</v>
      </c>
      <c r="D18" s="46">
        <f>'[1]Referência Sorgo '!D21</f>
        <v>255.185</v>
      </c>
      <c r="E18" s="36">
        <f t="shared" si="0"/>
        <v>255.185</v>
      </c>
    </row>
    <row r="19" spans="1:5" x14ac:dyDescent="0.25">
      <c r="A19" s="16" t="s">
        <v>32</v>
      </c>
      <c r="B19" s="45" t="str">
        <f>'[1]Referencia Milho'!B24</f>
        <v>L</v>
      </c>
      <c r="C19" s="35">
        <v>0.5</v>
      </c>
      <c r="D19" s="46">
        <f>'[1]Referência Sorgo '!D22</f>
        <v>59.333333333333336</v>
      </c>
      <c r="E19" s="36">
        <f t="shared" si="0"/>
        <v>29.666666666666668</v>
      </c>
    </row>
    <row r="20" spans="1:5" x14ac:dyDescent="0.25">
      <c r="A20" s="16" t="s">
        <v>513</v>
      </c>
      <c r="B20" s="45" t="s">
        <v>60</v>
      </c>
      <c r="C20" s="208">
        <v>0.2</v>
      </c>
      <c r="D20" s="18" t="e">
        <f>#REF!</f>
        <v>#REF!</v>
      </c>
      <c r="E20" s="36" t="e">
        <f t="shared" si="0"/>
        <v>#REF!</v>
      </c>
    </row>
    <row r="21" spans="1:5" x14ac:dyDescent="0.25">
      <c r="A21" s="16" t="s">
        <v>514</v>
      </c>
      <c r="B21" s="45" t="s">
        <v>60</v>
      </c>
      <c r="C21" s="208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tr">
        <f>'[1]Referencia Milho'!B25</f>
        <v>Kg</v>
      </c>
      <c r="C22" s="35">
        <v>1</v>
      </c>
      <c r="D22" s="46">
        <f>'[1]Referência Sorgo '!D23</f>
        <v>21.5</v>
      </c>
      <c r="E22" s="36">
        <f t="shared" si="0"/>
        <v>21.5</v>
      </c>
    </row>
    <row r="23" spans="1:5" x14ac:dyDescent="0.25">
      <c r="A23" s="16" t="s">
        <v>20</v>
      </c>
      <c r="B23" s="45" t="str">
        <f>'[1]Referencia Milho'!B27</f>
        <v>L</v>
      </c>
      <c r="C23" s="35">
        <f>'[1]Referencia Milho'!C27</f>
        <v>0.1</v>
      </c>
      <c r="D23" s="46">
        <f>'[1]Referência Sorgo '!D25</f>
        <v>55.954999999999998</v>
      </c>
      <c r="E23" s="36">
        <f t="shared" si="0"/>
        <v>5.5955000000000004</v>
      </c>
    </row>
    <row r="24" spans="1:5" x14ac:dyDescent="0.25">
      <c r="A24" s="16" t="s">
        <v>143</v>
      </c>
      <c r="B24" s="45" t="str">
        <f>'[1]Referencia Milho'!B29</f>
        <v>Ton</v>
      </c>
      <c r="C24" s="35">
        <f>'[1]Referencia Milho'!C29</f>
        <v>0.22</v>
      </c>
      <c r="D24" s="46">
        <f>'[1]Referência Sorgo '!D18</f>
        <v>19.05</v>
      </c>
      <c r="E24" s="36">
        <f t="shared" si="0"/>
        <v>4.1909999999999998</v>
      </c>
    </row>
    <row r="25" spans="1:5" x14ac:dyDescent="0.25">
      <c r="A25" s="3" t="s">
        <v>36</v>
      </c>
      <c r="B25" s="3"/>
      <c r="C25" s="4"/>
      <c r="D25" s="4"/>
      <c r="E25" s="4" t="e">
        <f>SUM(E11:E24)</f>
        <v>#REF!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275</v>
      </c>
      <c r="B27" s="7" t="s">
        <v>113</v>
      </c>
      <c r="C27" s="8">
        <v>3</v>
      </c>
      <c r="D27" s="151">
        <v>150</v>
      </c>
      <c r="E27" s="9">
        <f>C27*D27</f>
        <v>450</v>
      </c>
    </row>
    <row r="28" spans="1:5" x14ac:dyDescent="0.25">
      <c r="A28" s="7" t="s">
        <v>367</v>
      </c>
      <c r="B28" s="7" t="s">
        <v>113</v>
      </c>
      <c r="C28" s="8">
        <v>2</v>
      </c>
      <c r="D28" s="151">
        <v>150</v>
      </c>
      <c r="E28" s="9">
        <f t="shared" ref="E28:E36" si="1">C28*D28</f>
        <v>300</v>
      </c>
    </row>
    <row r="29" spans="1:5" x14ac:dyDescent="0.25">
      <c r="A29" s="7" t="s">
        <v>368</v>
      </c>
      <c r="B29" s="7" t="s">
        <v>113</v>
      </c>
      <c r="C29" s="8">
        <v>3</v>
      </c>
      <c r="D29" s="151">
        <v>150</v>
      </c>
      <c r="E29" s="9">
        <f t="shared" si="1"/>
        <v>450</v>
      </c>
    </row>
    <row r="30" spans="1:5" x14ac:dyDescent="0.25">
      <c r="A30" s="7" t="s">
        <v>189</v>
      </c>
      <c r="B30" s="7" t="s">
        <v>113</v>
      </c>
      <c r="C30" s="8">
        <v>2</v>
      </c>
      <c r="D30" s="151">
        <v>150</v>
      </c>
      <c r="E30" s="9">
        <f t="shared" si="1"/>
        <v>300</v>
      </c>
    </row>
    <row r="31" spans="1:5" x14ac:dyDescent="0.25">
      <c r="A31" s="7" t="s">
        <v>114</v>
      </c>
      <c r="B31" s="7" t="s">
        <v>113</v>
      </c>
      <c r="C31" s="10">
        <v>1.5</v>
      </c>
      <c r="D31" s="151">
        <v>150</v>
      </c>
      <c r="E31" s="9">
        <f t="shared" si="1"/>
        <v>225</v>
      </c>
    </row>
    <row r="32" spans="1:5" x14ac:dyDescent="0.25">
      <c r="A32" s="7" t="s">
        <v>369</v>
      </c>
      <c r="B32" s="7" t="s">
        <v>113</v>
      </c>
      <c r="C32" s="10">
        <v>1.5</v>
      </c>
      <c r="D32" s="151">
        <v>150</v>
      </c>
      <c r="E32" s="9">
        <f t="shared" si="1"/>
        <v>225</v>
      </c>
    </row>
    <row r="33" spans="1:5" x14ac:dyDescent="0.25">
      <c r="A33" s="7" t="s">
        <v>370</v>
      </c>
      <c r="B33" s="7" t="s">
        <v>113</v>
      </c>
      <c r="C33" s="10">
        <v>1.5</v>
      </c>
      <c r="D33" s="151">
        <v>150</v>
      </c>
      <c r="E33" s="9">
        <f t="shared" si="1"/>
        <v>225</v>
      </c>
    </row>
    <row r="34" spans="1:5" x14ac:dyDescent="0.25">
      <c r="A34" s="7" t="s">
        <v>371</v>
      </c>
      <c r="B34" s="7" t="s">
        <v>113</v>
      </c>
      <c r="C34" s="10">
        <v>1.5</v>
      </c>
      <c r="D34" s="151">
        <v>150</v>
      </c>
      <c r="E34" s="9">
        <f t="shared" si="1"/>
        <v>225</v>
      </c>
    </row>
    <row r="35" spans="1:5" x14ac:dyDescent="0.25">
      <c r="A35" s="7" t="s">
        <v>372</v>
      </c>
      <c r="B35" s="7" t="s">
        <v>113</v>
      </c>
      <c r="C35" s="10">
        <v>1.5</v>
      </c>
      <c r="D35" s="151">
        <v>150</v>
      </c>
      <c r="E35" s="9">
        <f t="shared" si="1"/>
        <v>225</v>
      </c>
    </row>
    <row r="36" spans="1:5" x14ac:dyDescent="0.25">
      <c r="A36" s="7" t="s">
        <v>373</v>
      </c>
      <c r="B36" s="7" t="s">
        <v>113</v>
      </c>
      <c r="C36" s="10">
        <v>2</v>
      </c>
      <c r="D36" s="151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276</v>
      </c>
      <c r="B39" s="7" t="s">
        <v>113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41" t="e">
        <f>SUM(E25,E37,E40)</f>
        <v>#REF!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36" t="s">
        <v>53</v>
      </c>
      <c r="B44" s="237"/>
      <c r="C44" s="13"/>
      <c r="D44" s="13"/>
      <c r="E44" s="13"/>
    </row>
    <row r="45" spans="1:5" ht="15.75" x14ac:dyDescent="0.25">
      <c r="A45" s="15" t="s">
        <v>8</v>
      </c>
      <c r="B45" s="25" t="e">
        <f>E25</f>
        <v>#REF!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 t="e">
        <f>E41</f>
        <v>#REF!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38" t="s">
        <v>537</v>
      </c>
      <c r="B51" s="238"/>
      <c r="C51" s="239"/>
      <c r="D51" s="239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39" t="s">
        <v>55</v>
      </c>
      <c r="B53" s="239"/>
      <c r="C53" s="239"/>
      <c r="D53" s="239"/>
      <c r="E53" s="13"/>
    </row>
    <row r="54" spans="1:5" ht="15.75" x14ac:dyDescent="0.25">
      <c r="A54" s="239" t="s">
        <v>56</v>
      </c>
      <c r="B54" s="239"/>
      <c r="C54" s="109"/>
      <c r="D54" s="109"/>
      <c r="E54" s="13"/>
    </row>
    <row r="55" spans="1:5" ht="15.75" x14ac:dyDescent="0.25">
      <c r="A55" s="239" t="s">
        <v>57</v>
      </c>
      <c r="B55" s="239"/>
      <c r="C55" s="239"/>
      <c r="D55" s="239"/>
      <c r="E55" s="13"/>
    </row>
    <row r="56" spans="1:5" ht="15.75" x14ac:dyDescent="0.25">
      <c r="A56" s="239" t="s">
        <v>58</v>
      </c>
      <c r="B56" s="239"/>
      <c r="C56" s="239"/>
      <c r="D56" s="239"/>
      <c r="E56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55:B55"/>
    <mergeCell ref="A56:B56"/>
    <mergeCell ref="C56:D56"/>
    <mergeCell ref="C55:D55"/>
    <mergeCell ref="A54:B54"/>
    <mergeCell ref="A44:B44"/>
    <mergeCell ref="A51:B51"/>
    <mergeCell ref="C51:D51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6"/>
  <sheetViews>
    <sheetView workbookViewId="0">
      <selection activeCell="H7" sqref="H7"/>
    </sheetView>
  </sheetViews>
  <sheetFormatPr defaultRowHeight="15" x14ac:dyDescent="0.25"/>
  <cols>
    <col min="1" max="1" width="36.7109375" customWidth="1"/>
    <col min="2" max="2" width="13.42578125" customWidth="1"/>
    <col min="3" max="3" width="13.85546875" customWidth="1"/>
    <col min="4" max="5" width="14.28515625" customWidth="1"/>
  </cols>
  <sheetData>
    <row r="1" spans="1:5" ht="15" customHeight="1" x14ac:dyDescent="0.25">
      <c r="A1" s="267"/>
      <c r="B1" s="242" t="s">
        <v>0</v>
      </c>
      <c r="C1" s="242"/>
      <c r="D1" s="242"/>
      <c r="E1" s="242"/>
    </row>
    <row r="2" spans="1:5" ht="27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211</v>
      </c>
      <c r="B3" s="271"/>
      <c r="C3" s="250" t="s">
        <v>403</v>
      </c>
      <c r="D3" s="251"/>
      <c r="E3" s="252"/>
    </row>
    <row r="4" spans="1:5" ht="15.75" x14ac:dyDescent="0.25">
      <c r="A4" s="272" t="s">
        <v>266</v>
      </c>
      <c r="B4" s="272"/>
      <c r="C4" s="250" t="s">
        <v>563</v>
      </c>
      <c r="D4" s="251"/>
      <c r="E4" s="252"/>
    </row>
    <row r="5" spans="1:5" ht="15.75" x14ac:dyDescent="0.25">
      <c r="A5" s="249" t="s">
        <v>535</v>
      </c>
      <c r="B5" s="249"/>
      <c r="C5" s="250" t="s">
        <v>273</v>
      </c>
      <c r="D5" s="251"/>
      <c r="E5" s="252"/>
    </row>
    <row r="6" spans="1:5" ht="15.75" x14ac:dyDescent="0.25">
      <c r="A6" s="261" t="s">
        <v>564</v>
      </c>
      <c r="B6" s="276"/>
      <c r="C6" s="250" t="s">
        <v>274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213</v>
      </c>
      <c r="B12" s="55" t="s">
        <v>14</v>
      </c>
      <c r="C12" s="62">
        <v>1</v>
      </c>
      <c r="D12" s="23">
        <f>'[1]Referência Batata'!D7</f>
        <v>3953.65</v>
      </c>
      <c r="E12" s="18">
        <f t="shared" ref="E12:E21" si="0">C12*D12</f>
        <v>3953.65</v>
      </c>
    </row>
    <row r="13" spans="1:5" x14ac:dyDescent="0.25">
      <c r="A13" s="16" t="s">
        <v>214</v>
      </c>
      <c r="B13" s="55" t="s">
        <v>14</v>
      </c>
      <c r="C13" s="62">
        <f>'[1]Referência Batata'!C8</f>
        <v>0.8</v>
      </c>
      <c r="D13" s="23">
        <f>'[1]Referência Batata'!D8</f>
        <v>2790.41</v>
      </c>
      <c r="E13" s="18">
        <f t="shared" si="0"/>
        <v>2232.328</v>
      </c>
    </row>
    <row r="14" spans="1:5" x14ac:dyDescent="0.25">
      <c r="A14" s="16" t="s">
        <v>215</v>
      </c>
      <c r="B14" s="55" t="s">
        <v>14</v>
      </c>
      <c r="C14" s="62">
        <f>'[1]Referência Batata'!C9</f>
        <v>1</v>
      </c>
      <c r="D14" s="23">
        <f>'[1]Referência Batata'!D9</f>
        <v>2902.6666666666665</v>
      </c>
      <c r="E14" s="18">
        <f t="shared" si="0"/>
        <v>2902.6666666666665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22.42</v>
      </c>
      <c r="E15" s="46">
        <f t="shared" si="0"/>
        <v>44.84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205.93333333333331</v>
      </c>
      <c r="E16" s="18">
        <f t="shared" si="0"/>
        <v>164.74666666666667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78.900000000000006</v>
      </c>
      <c r="E17" s="18">
        <f t="shared" si="0"/>
        <v>78.900000000000006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214.62</v>
      </c>
      <c r="E18" s="18">
        <f t="shared" si="0"/>
        <v>42.924000000000007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107.43333333333334</v>
      </c>
      <c r="E19" s="18">
        <f t="shared" si="0"/>
        <v>429.73333333333335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82.012500000000003</v>
      </c>
      <c r="E20" s="18">
        <f t="shared" si="0"/>
        <v>82.012500000000003</v>
      </c>
    </row>
    <row r="21" spans="1:5" x14ac:dyDescent="0.25">
      <c r="A21" s="16" t="s">
        <v>216</v>
      </c>
      <c r="B21" s="120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45811.801166666657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217</v>
      </c>
      <c r="B24" s="7" t="s">
        <v>113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113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218</v>
      </c>
      <c r="B26" s="7" t="s">
        <v>113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124</v>
      </c>
      <c r="B27" s="7" t="s">
        <v>113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187</v>
      </c>
      <c r="B28" s="7" t="s">
        <v>113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219</v>
      </c>
      <c r="B29" s="7" t="s">
        <v>113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220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169</v>
      </c>
      <c r="B31" s="7" t="s">
        <v>113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374</v>
      </c>
      <c r="B32" s="7" t="s">
        <v>113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221</v>
      </c>
      <c r="B33" s="7" t="s">
        <v>113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222</v>
      </c>
      <c r="B36" s="7" t="s">
        <v>113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223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53141.801166666657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36" t="s">
        <v>53</v>
      </c>
      <c r="B42" s="237"/>
      <c r="C42" s="13"/>
      <c r="D42" s="13"/>
      <c r="E42" s="13"/>
    </row>
    <row r="43" spans="1:5" ht="15.75" x14ac:dyDescent="0.25">
      <c r="A43" s="15" t="s">
        <v>8</v>
      </c>
      <c r="B43" s="25">
        <f>E22</f>
        <v>45811.801166666657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53141.801166666657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38" t="s">
        <v>537</v>
      </c>
      <c r="B49" s="238"/>
      <c r="C49" s="239"/>
      <c r="D49" s="239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9" t="s">
        <v>55</v>
      </c>
      <c r="B51" s="239"/>
      <c r="C51" s="239"/>
      <c r="D51" s="239"/>
      <c r="E51" s="13"/>
    </row>
    <row r="52" spans="1:5" ht="15.75" x14ac:dyDescent="0.25">
      <c r="A52" s="239" t="s">
        <v>56</v>
      </c>
      <c r="B52" s="239"/>
      <c r="C52" s="109"/>
      <c r="D52" s="109"/>
      <c r="E52" s="13"/>
    </row>
    <row r="53" spans="1:5" ht="15.75" x14ac:dyDescent="0.25">
      <c r="A53" s="239" t="s">
        <v>57</v>
      </c>
      <c r="B53" s="239"/>
      <c r="C53" s="239"/>
      <c r="D53" s="239"/>
      <c r="E53" s="13"/>
    </row>
    <row r="54" spans="1:5" ht="15.75" x14ac:dyDescent="0.25">
      <c r="A54" s="239" t="s">
        <v>58</v>
      </c>
      <c r="B54" s="239"/>
      <c r="C54" s="239"/>
      <c r="D54" s="239"/>
      <c r="E54" s="13"/>
    </row>
    <row r="55" spans="1:5" ht="15.75" x14ac:dyDescent="0.25">
      <c r="A55" s="239"/>
      <c r="B55" s="239"/>
      <c r="C55" s="239"/>
      <c r="D55" s="239"/>
    </row>
    <row r="56" spans="1:5" ht="15.75" x14ac:dyDescent="0.25">
      <c r="A56" s="239"/>
      <c r="B56" s="239"/>
      <c r="C56" s="239"/>
      <c r="D56" s="239"/>
    </row>
  </sheetData>
  <mergeCells count="27"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:B5"/>
    <mergeCell ref="A49:B49"/>
    <mergeCell ref="C49:D49"/>
    <mergeCell ref="A51:B51"/>
    <mergeCell ref="C51:D51"/>
    <mergeCell ref="A52:B52"/>
    <mergeCell ref="A56:B56"/>
    <mergeCell ref="C56:D56"/>
    <mergeCell ref="A55:B55"/>
    <mergeCell ref="C55:D55"/>
    <mergeCell ref="A54:B54"/>
    <mergeCell ref="C54:D54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workbookViewId="0">
      <selection sqref="A1:E59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67"/>
      <c r="B1" s="242" t="s">
        <v>0</v>
      </c>
      <c r="C1" s="242"/>
      <c r="D1" s="242"/>
      <c r="E1" s="242"/>
    </row>
    <row r="2" spans="1:5" ht="26.25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455</v>
      </c>
      <c r="B3" s="271"/>
      <c r="C3" s="250" t="s">
        <v>212</v>
      </c>
      <c r="D3" s="251"/>
      <c r="E3" s="252"/>
    </row>
    <row r="4" spans="1:5" ht="15.75" x14ac:dyDescent="0.25">
      <c r="A4" s="272" t="s">
        <v>266</v>
      </c>
      <c r="B4" s="272"/>
      <c r="C4" s="250" t="s">
        <v>516</v>
      </c>
      <c r="D4" s="251"/>
      <c r="E4" s="252"/>
    </row>
    <row r="5" spans="1:5" ht="15.75" x14ac:dyDescent="0.25">
      <c r="A5" s="249" t="s">
        <v>535</v>
      </c>
      <c r="B5" s="249"/>
      <c r="C5" s="250" t="s">
        <v>273</v>
      </c>
      <c r="D5" s="251"/>
      <c r="E5" s="252"/>
    </row>
    <row r="6" spans="1:5" ht="15.75" x14ac:dyDescent="0.25">
      <c r="A6" s="68" t="s">
        <v>557</v>
      </c>
      <c r="B6" s="114"/>
      <c r="C6" s="250" t="s">
        <v>274</v>
      </c>
      <c r="D6" s="251"/>
      <c r="E6" s="252"/>
    </row>
    <row r="7" spans="1:5" x14ac:dyDescent="0.25">
      <c r="A7" s="255" t="s">
        <v>456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181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247</v>
      </c>
      <c r="B13" s="55" t="s">
        <v>14</v>
      </c>
      <c r="C13" s="209">
        <v>0.22</v>
      </c>
      <c r="D13" s="18">
        <v>2830.5</v>
      </c>
      <c r="E13" s="18">
        <f>C13*D13</f>
        <v>622.71</v>
      </c>
    </row>
    <row r="14" spans="1:5" x14ac:dyDescent="0.25">
      <c r="A14" s="16" t="s">
        <v>248</v>
      </c>
      <c r="B14" s="55" t="s">
        <v>14</v>
      </c>
      <c r="C14" s="209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tr">
        <f>'[1]Referencia Milho'!B14</f>
        <v>Kg</v>
      </c>
      <c r="C15" s="35">
        <v>2</v>
      </c>
      <c r="D15" s="46">
        <f>'[1]Referência Sorgo '!D10</f>
        <v>30.544444444444441</v>
      </c>
      <c r="E15" s="36">
        <f t="shared" ref="E15:E26" si="0">C15*D15</f>
        <v>61.088888888888881</v>
      </c>
    </row>
    <row r="16" spans="1:5" x14ac:dyDescent="0.25">
      <c r="A16" s="16" t="s">
        <v>30</v>
      </c>
      <c r="B16" s="45" t="str">
        <f>'[1]Referencia Milho'!B15</f>
        <v>L</v>
      </c>
      <c r="C16" s="35">
        <f>'[1]Referencia Milho'!C15</f>
        <v>1</v>
      </c>
      <c r="D16" s="46">
        <f>'[1]Referência Sorgo '!D11</f>
        <v>67.900000000000006</v>
      </c>
      <c r="E16" s="36">
        <f t="shared" si="0"/>
        <v>67.900000000000006</v>
      </c>
    </row>
    <row r="17" spans="1:5" x14ac:dyDescent="0.25">
      <c r="A17" s="16" t="s">
        <v>21</v>
      </c>
      <c r="B17" s="45" t="str">
        <f>'[1]Referencia Milho'!B16</f>
        <v>L</v>
      </c>
      <c r="C17" s="35">
        <v>1</v>
      </c>
      <c r="D17" s="46">
        <f>'[1]Referência Sorgo '!D13</f>
        <v>40</v>
      </c>
      <c r="E17" s="36">
        <f t="shared" si="0"/>
        <v>40</v>
      </c>
    </row>
    <row r="18" spans="1:5" x14ac:dyDescent="0.25">
      <c r="A18" s="16" t="s">
        <v>22</v>
      </c>
      <c r="B18" s="45" t="str">
        <f>'[1]Referencia Milho'!B18</f>
        <v>L</v>
      </c>
      <c r="C18" s="35">
        <f>'[1]Referencia Milho'!C18</f>
        <v>0.1</v>
      </c>
      <c r="D18" s="46">
        <f>'[1]Referência Sorgo '!D16</f>
        <v>155.33250000000001</v>
      </c>
      <c r="E18" s="36">
        <f t="shared" si="0"/>
        <v>15.533250000000002</v>
      </c>
    </row>
    <row r="19" spans="1:5" x14ac:dyDescent="0.25">
      <c r="A19" s="16" t="s">
        <v>23</v>
      </c>
      <c r="B19" s="45">
        <f>'[1]Referencia Milho'!B19</f>
        <v>0</v>
      </c>
      <c r="C19" s="35">
        <f>'[1]Referencia Milho'!C19</f>
        <v>0.4</v>
      </c>
      <c r="D19" s="46">
        <f>'[1]Referência Sorgo '!D17</f>
        <v>28.5825</v>
      </c>
      <c r="E19" s="36">
        <f t="shared" si="0"/>
        <v>11.433</v>
      </c>
    </row>
    <row r="20" spans="1:5" x14ac:dyDescent="0.25">
      <c r="A20" s="16" t="s">
        <v>143</v>
      </c>
      <c r="B20" s="45" t="str">
        <f>'[1]Referencia Milho'!B20</f>
        <v>L</v>
      </c>
      <c r="C20" s="35">
        <f>'[1]Referencia Milho'!C20</f>
        <v>0.15</v>
      </c>
      <c r="D20" s="46">
        <f>'[1]Referência Sorgo '!D18</f>
        <v>19.05</v>
      </c>
      <c r="E20" s="36">
        <f t="shared" si="0"/>
        <v>2.8574999999999999</v>
      </c>
    </row>
    <row r="21" spans="1:5" x14ac:dyDescent="0.25">
      <c r="A21" s="16" t="s">
        <v>24</v>
      </c>
      <c r="B21" s="45" t="str">
        <f>'[1]Referencia Milho'!B22</f>
        <v>L</v>
      </c>
      <c r="C21" s="35">
        <f>'[1]Referencia Milho'!C22</f>
        <v>0.2</v>
      </c>
      <c r="D21" s="46">
        <f>'[1]Referência Sorgo '!D20</f>
        <v>155.63</v>
      </c>
      <c r="E21" s="36">
        <f t="shared" si="0"/>
        <v>31.126000000000001</v>
      </c>
    </row>
    <row r="22" spans="1:5" x14ac:dyDescent="0.25">
      <c r="A22" s="16" t="s">
        <v>25</v>
      </c>
      <c r="B22" s="45" t="str">
        <f>'[1]Referencia Milho'!B23</f>
        <v>L</v>
      </c>
      <c r="C22" s="35">
        <f>'[1]Referencia Milho'!C23</f>
        <v>1</v>
      </c>
      <c r="D22" s="46">
        <f>'[1]Referência Sorgo '!D21</f>
        <v>255.185</v>
      </c>
      <c r="E22" s="36">
        <f t="shared" si="0"/>
        <v>255.185</v>
      </c>
    </row>
    <row r="23" spans="1:5" x14ac:dyDescent="0.25">
      <c r="A23" s="16" t="s">
        <v>32</v>
      </c>
      <c r="B23" s="45" t="str">
        <f>'[1]Referencia Milho'!B24</f>
        <v>L</v>
      </c>
      <c r="C23" s="35">
        <v>1</v>
      </c>
      <c r="D23" s="46">
        <f>'[1]Referência Sorgo '!D22</f>
        <v>59.333333333333336</v>
      </c>
      <c r="E23" s="36">
        <f t="shared" si="0"/>
        <v>59.333333333333336</v>
      </c>
    </row>
    <row r="24" spans="1:5" x14ac:dyDescent="0.25">
      <c r="A24" s="16" t="s">
        <v>33</v>
      </c>
      <c r="B24" s="45" t="str">
        <f>'[1]Referencia Milho'!B25</f>
        <v>Kg</v>
      </c>
      <c r="C24" s="35">
        <v>1</v>
      </c>
      <c r="D24" s="46">
        <f>'[1]Referência Sorgo '!D23</f>
        <v>21.5</v>
      </c>
      <c r="E24" s="36">
        <f t="shared" si="0"/>
        <v>21.5</v>
      </c>
    </row>
    <row r="25" spans="1:5" x14ac:dyDescent="0.25">
      <c r="A25" s="16" t="s">
        <v>20</v>
      </c>
      <c r="B25" s="45" t="str">
        <f>'[1]Referencia Milho'!B27</f>
        <v>L</v>
      </c>
      <c r="C25" s="35">
        <v>1</v>
      </c>
      <c r="D25" s="46">
        <f>'[1]Referência Sorgo '!D25</f>
        <v>55.954999999999998</v>
      </c>
      <c r="E25" s="36">
        <f t="shared" si="0"/>
        <v>55.954999999999998</v>
      </c>
    </row>
    <row r="26" spans="1:5" x14ac:dyDescent="0.25">
      <c r="A26" s="16" t="s">
        <v>143</v>
      </c>
      <c r="B26" s="45" t="str">
        <f>'[1]Referencia Milho'!B29</f>
        <v>Ton</v>
      </c>
      <c r="C26" s="35">
        <f>'[1]Referencia Milho'!C29</f>
        <v>0.22</v>
      </c>
      <c r="D26" s="46">
        <f>'[1]Referência Sorgo '!D18</f>
        <v>19.05</v>
      </c>
      <c r="E26" s="36">
        <f t="shared" si="0"/>
        <v>4.1909999999999998</v>
      </c>
    </row>
    <row r="27" spans="1:5" x14ac:dyDescent="0.25">
      <c r="A27" s="3" t="s">
        <v>36</v>
      </c>
      <c r="B27" s="3"/>
      <c r="C27" s="4"/>
      <c r="D27" s="4"/>
      <c r="E27" s="4">
        <f>SUM(E11:E26)</f>
        <v>3191.0501722222225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275</v>
      </c>
      <c r="B29" s="7" t="s">
        <v>113</v>
      </c>
      <c r="C29" s="8">
        <v>2</v>
      </c>
      <c r="D29" s="151">
        <v>130</v>
      </c>
      <c r="E29" s="9">
        <f>C29*D29</f>
        <v>260</v>
      </c>
    </row>
    <row r="30" spans="1:5" x14ac:dyDescent="0.25">
      <c r="A30" s="7" t="s">
        <v>367</v>
      </c>
      <c r="B30" s="7" t="s">
        <v>113</v>
      </c>
      <c r="C30" s="8">
        <v>3</v>
      </c>
      <c r="D30" s="151">
        <v>130</v>
      </c>
      <c r="E30" s="9">
        <f t="shared" ref="E30:E38" si="1">C30*D30</f>
        <v>390</v>
      </c>
    </row>
    <row r="31" spans="1:5" x14ac:dyDescent="0.25">
      <c r="A31" s="7" t="s">
        <v>368</v>
      </c>
      <c r="B31" s="7" t="s">
        <v>113</v>
      </c>
      <c r="C31" s="8">
        <v>3.5</v>
      </c>
      <c r="D31" s="151">
        <v>130</v>
      </c>
      <c r="E31" s="9">
        <f t="shared" si="1"/>
        <v>455</v>
      </c>
    </row>
    <row r="32" spans="1:5" x14ac:dyDescent="0.25">
      <c r="A32" s="7" t="s">
        <v>189</v>
      </c>
      <c r="B32" s="7" t="s">
        <v>113</v>
      </c>
      <c r="C32" s="8">
        <v>2</v>
      </c>
      <c r="D32" s="151">
        <v>130</v>
      </c>
      <c r="E32" s="9">
        <f t="shared" si="1"/>
        <v>260</v>
      </c>
    </row>
    <row r="33" spans="1:5" x14ac:dyDescent="0.25">
      <c r="A33" s="7" t="s">
        <v>114</v>
      </c>
      <c r="B33" s="7" t="s">
        <v>113</v>
      </c>
      <c r="C33" s="10">
        <v>2</v>
      </c>
      <c r="D33" s="151">
        <v>130</v>
      </c>
      <c r="E33" s="9">
        <f t="shared" si="1"/>
        <v>260</v>
      </c>
    </row>
    <row r="34" spans="1:5" x14ac:dyDescent="0.25">
      <c r="A34" s="7" t="s">
        <v>369</v>
      </c>
      <c r="B34" s="7" t="s">
        <v>113</v>
      </c>
      <c r="C34" s="10">
        <v>2</v>
      </c>
      <c r="D34" s="151">
        <v>130</v>
      </c>
      <c r="E34" s="9">
        <f t="shared" si="1"/>
        <v>260</v>
      </c>
    </row>
    <row r="35" spans="1:5" x14ac:dyDescent="0.25">
      <c r="A35" s="7" t="s">
        <v>370</v>
      </c>
      <c r="B35" s="7" t="s">
        <v>113</v>
      </c>
      <c r="C35" s="10">
        <v>2</v>
      </c>
      <c r="D35" s="151">
        <v>130</v>
      </c>
      <c r="E35" s="9">
        <f t="shared" si="1"/>
        <v>260</v>
      </c>
    </row>
    <row r="36" spans="1:5" x14ac:dyDescent="0.25">
      <c r="A36" s="7" t="s">
        <v>371</v>
      </c>
      <c r="B36" s="7" t="s">
        <v>113</v>
      </c>
      <c r="C36" s="10">
        <v>2</v>
      </c>
      <c r="D36" s="151">
        <v>130</v>
      </c>
      <c r="E36" s="9">
        <f t="shared" si="1"/>
        <v>260</v>
      </c>
    </row>
    <row r="37" spans="1:5" x14ac:dyDescent="0.25">
      <c r="A37" s="7" t="s">
        <v>372</v>
      </c>
      <c r="B37" s="7" t="s">
        <v>113</v>
      </c>
      <c r="C37" s="10">
        <v>2</v>
      </c>
      <c r="D37" s="151">
        <v>130</v>
      </c>
      <c r="E37" s="9">
        <f t="shared" si="1"/>
        <v>260</v>
      </c>
    </row>
    <row r="38" spans="1:5" x14ac:dyDescent="0.25">
      <c r="A38" s="7" t="s">
        <v>373</v>
      </c>
      <c r="B38" s="7" t="s">
        <v>113</v>
      </c>
      <c r="C38" s="10">
        <v>2</v>
      </c>
      <c r="D38" s="151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276</v>
      </c>
      <c r="B41" s="7" t="s">
        <v>113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6716.0501722222225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36" t="s">
        <v>53</v>
      </c>
      <c r="B46" s="237"/>
      <c r="C46" s="13"/>
      <c r="D46" s="13"/>
      <c r="E46" s="13"/>
    </row>
    <row r="47" spans="1:5" ht="15.75" x14ac:dyDescent="0.25">
      <c r="A47" s="15" t="s">
        <v>8</v>
      </c>
      <c r="B47" s="25">
        <f>E27</f>
        <v>3191.0501722222225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6716.0501722222225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38" t="s">
        <v>537</v>
      </c>
      <c r="B53" s="238"/>
      <c r="C53" s="239"/>
      <c r="D53" s="239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39" t="s">
        <v>55</v>
      </c>
      <c r="B55" s="239"/>
      <c r="C55" s="239"/>
      <c r="D55" s="239"/>
      <c r="E55" s="13"/>
    </row>
    <row r="56" spans="1:5" ht="15.75" x14ac:dyDescent="0.25">
      <c r="A56" s="239" t="s">
        <v>56</v>
      </c>
      <c r="B56" s="239"/>
      <c r="C56" s="109"/>
      <c r="D56" s="109"/>
      <c r="E56" s="13"/>
    </row>
    <row r="57" spans="1:5" ht="15.75" x14ac:dyDescent="0.25">
      <c r="A57" s="239" t="s">
        <v>57</v>
      </c>
      <c r="B57" s="239"/>
      <c r="C57" s="239"/>
      <c r="D57" s="239"/>
      <c r="E57" s="13"/>
    </row>
    <row r="58" spans="1:5" ht="15.75" x14ac:dyDescent="0.25">
      <c r="A58" s="239" t="s">
        <v>58</v>
      </c>
      <c r="B58" s="239"/>
      <c r="C58" s="239"/>
      <c r="D58" s="239"/>
      <c r="E58" s="13"/>
    </row>
  </sheetData>
  <mergeCells count="22">
    <mergeCell ref="A55:B55"/>
    <mergeCell ref="A56:B56"/>
    <mergeCell ref="A46:B46"/>
    <mergeCell ref="A53:B53"/>
    <mergeCell ref="C53:D53"/>
    <mergeCell ref="C55:D55"/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385</v>
      </c>
      <c r="B3" s="271"/>
      <c r="C3" s="250" t="s">
        <v>269</v>
      </c>
      <c r="D3" s="251"/>
      <c r="E3" s="252"/>
    </row>
    <row r="4" spans="1:5" ht="15.75" x14ac:dyDescent="0.25">
      <c r="A4" s="272" t="s">
        <v>266</v>
      </c>
      <c r="B4" s="272"/>
      <c r="C4" s="250" t="s">
        <v>386</v>
      </c>
      <c r="D4" s="251"/>
      <c r="E4" s="252"/>
    </row>
    <row r="5" spans="1:5" ht="15.75" x14ac:dyDescent="0.25">
      <c r="A5" s="249" t="s">
        <v>535</v>
      </c>
      <c r="B5" s="249"/>
      <c r="C5" s="250" t="s">
        <v>273</v>
      </c>
      <c r="D5" s="251"/>
      <c r="E5" s="252"/>
    </row>
    <row r="6" spans="1:5" ht="15.75" x14ac:dyDescent="0.25">
      <c r="A6" s="261" t="s">
        <v>558</v>
      </c>
      <c r="B6" s="276"/>
      <c r="C6" s="250" t="s">
        <v>274</v>
      </c>
      <c r="D6" s="251"/>
      <c r="E6" s="252"/>
    </row>
    <row r="7" spans="1:5" x14ac:dyDescent="0.25">
      <c r="A7" s="255" t="s">
        <v>509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457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458</v>
      </c>
      <c r="B12" s="16" t="s">
        <v>14</v>
      </c>
      <c r="C12" s="16">
        <v>3</v>
      </c>
      <c r="D12" s="18">
        <f>'[1]Referência Banana'!D9</f>
        <v>300.25</v>
      </c>
      <c r="E12" s="18">
        <f t="shared" ref="E12:E25" si="0">C12*D12</f>
        <v>900.75</v>
      </c>
    </row>
    <row r="13" spans="1:5" x14ac:dyDescent="0.25">
      <c r="A13" s="16" t="s">
        <v>459</v>
      </c>
      <c r="B13" s="16" t="s">
        <v>14</v>
      </c>
      <c r="C13" s="16">
        <v>2</v>
      </c>
      <c r="D13" s="18">
        <f>'[1]Referência Banana'!D10</f>
        <v>2165.5</v>
      </c>
      <c r="E13" s="18">
        <f t="shared" si="0"/>
        <v>4331</v>
      </c>
    </row>
    <row r="14" spans="1:5" x14ac:dyDescent="0.25">
      <c r="A14" s="16" t="s">
        <v>460</v>
      </c>
      <c r="B14" s="16" t="s">
        <v>14</v>
      </c>
      <c r="C14" s="16">
        <v>0.4</v>
      </c>
      <c r="D14" s="18">
        <f>'[1]Referência Banana'!D11</f>
        <v>1926.2750000000001</v>
      </c>
      <c r="E14" s="18">
        <f t="shared" si="0"/>
        <v>770.5100000000001</v>
      </c>
    </row>
    <row r="15" spans="1:5" x14ac:dyDescent="0.25">
      <c r="A15" s="16" t="s">
        <v>461</v>
      </c>
      <c r="B15" s="16" t="s">
        <v>14</v>
      </c>
      <c r="C15" s="16">
        <v>1</v>
      </c>
      <c r="D15" s="18">
        <f>'[1]Referência Banana'!D12</f>
        <v>3111.444</v>
      </c>
      <c r="E15" s="18">
        <f t="shared" si="0"/>
        <v>3111.444</v>
      </c>
    </row>
    <row r="16" spans="1:5" x14ac:dyDescent="0.25">
      <c r="A16" s="16" t="s">
        <v>462</v>
      </c>
      <c r="B16" s="16" t="s">
        <v>79</v>
      </c>
      <c r="C16" s="16">
        <v>3</v>
      </c>
      <c r="D16" s="18">
        <f>'[1]Referência Banana'!D13</f>
        <v>9.1812500000000004</v>
      </c>
      <c r="E16" s="18">
        <f t="shared" si="0"/>
        <v>27.543750000000003</v>
      </c>
    </row>
    <row r="17" spans="1:5" x14ac:dyDescent="0.25">
      <c r="A17" s="16" t="s">
        <v>463</v>
      </c>
      <c r="B17" s="16" t="s">
        <v>387</v>
      </c>
      <c r="C17" s="16">
        <v>2</v>
      </c>
      <c r="D17" s="18">
        <f>'[1]Referência Banana'!D14</f>
        <v>5.9180000000000001</v>
      </c>
      <c r="E17" s="18">
        <f t="shared" si="0"/>
        <v>11.836</v>
      </c>
    </row>
    <row r="18" spans="1:5" x14ac:dyDescent="0.25">
      <c r="A18" s="16" t="s">
        <v>464</v>
      </c>
      <c r="B18" s="16" t="s">
        <v>387</v>
      </c>
      <c r="C18" s="16">
        <v>2</v>
      </c>
      <c r="D18" s="18">
        <f>'[1]Referência Banana'!D15</f>
        <v>117.66666666666667</v>
      </c>
      <c r="E18" s="18">
        <f t="shared" si="0"/>
        <v>235.33333333333334</v>
      </c>
    </row>
    <row r="19" spans="1:5" x14ac:dyDescent="0.25">
      <c r="A19" s="16" t="s">
        <v>29</v>
      </c>
      <c r="B19" s="16" t="s">
        <v>388</v>
      </c>
      <c r="C19" s="24">
        <v>2</v>
      </c>
      <c r="D19" s="18">
        <f>'[1]Referência Banana'!D16</f>
        <v>30.544444444444441</v>
      </c>
      <c r="E19" s="18">
        <f t="shared" si="0"/>
        <v>61.088888888888881</v>
      </c>
    </row>
    <row r="20" spans="1:5" x14ac:dyDescent="0.25">
      <c r="A20" s="16" t="s">
        <v>465</v>
      </c>
      <c r="B20" s="16" t="s">
        <v>79</v>
      </c>
      <c r="C20" s="16">
        <v>1</v>
      </c>
      <c r="D20" s="18">
        <f>'[1]Referência Banana'!D17</f>
        <v>243</v>
      </c>
      <c r="E20" s="18">
        <f t="shared" si="0"/>
        <v>243</v>
      </c>
    </row>
    <row r="21" spans="1:5" x14ac:dyDescent="0.25">
      <c r="A21" s="16" t="s">
        <v>183</v>
      </c>
      <c r="B21" s="16" t="s">
        <v>79</v>
      </c>
      <c r="C21" s="16">
        <v>1.2</v>
      </c>
      <c r="D21" s="18">
        <f>'[1]Referência Banana'!D18</f>
        <v>115</v>
      </c>
      <c r="E21" s="18">
        <f t="shared" si="0"/>
        <v>138</v>
      </c>
    </row>
    <row r="22" spans="1:5" x14ac:dyDescent="0.25">
      <c r="A22" s="16" t="s">
        <v>466</v>
      </c>
      <c r="B22" s="16" t="s">
        <v>388</v>
      </c>
      <c r="C22" s="16">
        <v>0.5</v>
      </c>
      <c r="D22" s="18">
        <f>'[1]Referência Banana'!D19</f>
        <v>166.13888888888889</v>
      </c>
      <c r="E22" s="18">
        <f t="shared" si="0"/>
        <v>83.069444444444443</v>
      </c>
    </row>
    <row r="23" spans="1:5" x14ac:dyDescent="0.25">
      <c r="A23" s="16" t="s">
        <v>467</v>
      </c>
      <c r="B23" s="16" t="s">
        <v>79</v>
      </c>
      <c r="C23" s="16">
        <v>5</v>
      </c>
      <c r="D23" s="18">
        <f>'[1]Referência Banana'!D20</f>
        <v>31.608333333333334</v>
      </c>
      <c r="E23" s="18">
        <f t="shared" si="0"/>
        <v>158.04166666666669</v>
      </c>
    </row>
    <row r="24" spans="1:5" x14ac:dyDescent="0.25">
      <c r="A24" s="16" t="s">
        <v>18</v>
      </c>
      <c r="B24" s="16" t="s">
        <v>182</v>
      </c>
      <c r="C24" s="16">
        <v>1</v>
      </c>
      <c r="D24" s="18">
        <f>'[1]Referência Banana'!D21</f>
        <v>55.954999999999998</v>
      </c>
      <c r="E24" s="18">
        <f t="shared" si="0"/>
        <v>55.954999999999998</v>
      </c>
    </row>
    <row r="25" spans="1:5" x14ac:dyDescent="0.25">
      <c r="A25" s="137" t="s">
        <v>468</v>
      </c>
      <c r="B25" s="16" t="s">
        <v>182</v>
      </c>
      <c r="C25" s="16">
        <v>1</v>
      </c>
      <c r="D25" s="18">
        <f>'[1]Referência Banana'!D22</f>
        <v>43.863333333333337</v>
      </c>
      <c r="E25" s="18">
        <f t="shared" si="0"/>
        <v>43.863333333333337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11244.335416666667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1">
        <v>130</v>
      </c>
      <c r="E28" s="18">
        <f t="shared" ref="E28:E35" si="1">C28*D28</f>
        <v>1950</v>
      </c>
    </row>
    <row r="29" spans="1:5" x14ac:dyDescent="0.25">
      <c r="A29" s="16" t="s">
        <v>389</v>
      </c>
      <c r="B29" s="16" t="s">
        <v>48</v>
      </c>
      <c r="C29" s="16">
        <v>15</v>
      </c>
      <c r="D29" s="151">
        <v>130</v>
      </c>
      <c r="E29" s="18">
        <f t="shared" si="1"/>
        <v>1950</v>
      </c>
    </row>
    <row r="30" spans="1:5" x14ac:dyDescent="0.25">
      <c r="A30" s="16" t="s">
        <v>390</v>
      </c>
      <c r="B30" s="16" t="s">
        <v>48</v>
      </c>
      <c r="C30" s="16">
        <v>10</v>
      </c>
      <c r="D30" s="151">
        <v>130</v>
      </c>
      <c r="E30" s="18">
        <f t="shared" si="1"/>
        <v>1300</v>
      </c>
    </row>
    <row r="31" spans="1:5" x14ac:dyDescent="0.25">
      <c r="A31" s="16" t="s">
        <v>391</v>
      </c>
      <c r="B31" s="16" t="s">
        <v>48</v>
      </c>
      <c r="C31" s="16">
        <v>15</v>
      </c>
      <c r="D31" s="151">
        <v>130</v>
      </c>
      <c r="E31" s="18">
        <f t="shared" si="1"/>
        <v>1950</v>
      </c>
    </row>
    <row r="32" spans="1:5" x14ac:dyDescent="0.25">
      <c r="A32" s="16" t="s">
        <v>392</v>
      </c>
      <c r="B32" s="16" t="s">
        <v>48</v>
      </c>
      <c r="C32" s="16">
        <v>15</v>
      </c>
      <c r="D32" s="151">
        <v>130</v>
      </c>
      <c r="E32" s="18">
        <f t="shared" si="1"/>
        <v>1950</v>
      </c>
    </row>
    <row r="33" spans="1:5" x14ac:dyDescent="0.25">
      <c r="A33" s="16" t="s">
        <v>189</v>
      </c>
      <c r="B33" s="16" t="s">
        <v>113</v>
      </c>
      <c r="C33" s="16">
        <v>2</v>
      </c>
      <c r="D33" s="151">
        <v>130</v>
      </c>
      <c r="E33" s="18">
        <f t="shared" si="1"/>
        <v>260</v>
      </c>
    </row>
    <row r="34" spans="1:5" x14ac:dyDescent="0.25">
      <c r="A34" s="16" t="s">
        <v>125</v>
      </c>
      <c r="B34" s="16" t="s">
        <v>113</v>
      </c>
      <c r="C34" s="16">
        <v>3</v>
      </c>
      <c r="D34" s="151">
        <v>130</v>
      </c>
      <c r="E34" s="18">
        <f t="shared" si="1"/>
        <v>390</v>
      </c>
    </row>
    <row r="35" spans="1:5" x14ac:dyDescent="0.25">
      <c r="A35" s="16" t="s">
        <v>221</v>
      </c>
      <c r="B35" s="16" t="s">
        <v>113</v>
      </c>
      <c r="C35" s="16">
        <v>10</v>
      </c>
      <c r="D35" s="151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192</v>
      </c>
      <c r="B37" s="15"/>
      <c r="C37" s="119"/>
      <c r="D37" s="15"/>
      <c r="E37" s="1"/>
    </row>
    <row r="38" spans="1:5" x14ac:dyDescent="0.25">
      <c r="A38" s="16" t="s">
        <v>384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109</v>
      </c>
      <c r="B39" s="16" t="s">
        <v>154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27394.335416666669</v>
      </c>
    </row>
    <row r="44" spans="1:5" x14ac:dyDescent="0.25">
      <c r="A44" s="236" t="s">
        <v>53</v>
      </c>
      <c r="B44" s="237"/>
    </row>
    <row r="45" spans="1:5" x14ac:dyDescent="0.25">
      <c r="A45" s="15" t="s">
        <v>139</v>
      </c>
      <c r="B45" s="25">
        <f>E26</f>
        <v>11244.335416666667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192</v>
      </c>
      <c r="B47" s="25">
        <f>E40</f>
        <v>5100</v>
      </c>
    </row>
    <row r="48" spans="1:5" x14ac:dyDescent="0.25">
      <c r="A48" s="37" t="s">
        <v>65</v>
      </c>
      <c r="B48" s="38">
        <f>SUM(B45:B47)</f>
        <v>27394.335416666669</v>
      </c>
    </row>
    <row r="51" spans="1:4" x14ac:dyDescent="0.25">
      <c r="A51" s="238" t="s">
        <v>537</v>
      </c>
      <c r="B51" s="238"/>
      <c r="C51" s="238"/>
      <c r="D51" s="238"/>
    </row>
    <row r="52" spans="1:4" x14ac:dyDescent="0.25">
      <c r="A52" t="s">
        <v>54</v>
      </c>
    </row>
    <row r="53" spans="1:4" ht="15.75" x14ac:dyDescent="0.25">
      <c r="A53" s="239" t="s">
        <v>55</v>
      </c>
      <c r="B53" s="239"/>
      <c r="C53" s="239"/>
      <c r="D53" s="239"/>
    </row>
    <row r="54" spans="1:4" ht="15.75" x14ac:dyDescent="0.25">
      <c r="A54" s="239" t="s">
        <v>56</v>
      </c>
      <c r="B54" s="239"/>
      <c r="C54" s="239"/>
      <c r="D54" s="239"/>
    </row>
    <row r="55" spans="1:4" ht="15.75" x14ac:dyDescent="0.25">
      <c r="A55" s="239" t="s">
        <v>57</v>
      </c>
      <c r="B55" s="239"/>
      <c r="C55" s="239"/>
      <c r="D55" s="239"/>
    </row>
    <row r="56" spans="1:4" ht="15.75" x14ac:dyDescent="0.25">
      <c r="A56" s="239" t="s">
        <v>58</v>
      </c>
      <c r="B56" s="239"/>
    </row>
  </sheetData>
  <mergeCells count="23"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5:B5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workbookViewId="0">
      <selection sqref="A1:E63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5.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375</v>
      </c>
      <c r="B3" s="271"/>
      <c r="C3" s="250" t="s">
        <v>283</v>
      </c>
      <c r="D3" s="251"/>
      <c r="E3" s="252"/>
    </row>
    <row r="4" spans="1:5" ht="15.75" x14ac:dyDescent="0.25">
      <c r="A4" s="272" t="s">
        <v>408</v>
      </c>
      <c r="B4" s="272"/>
      <c r="C4" s="250" t="s">
        <v>376</v>
      </c>
      <c r="D4" s="251"/>
      <c r="E4" s="252"/>
    </row>
    <row r="5" spans="1:5" ht="15.75" x14ac:dyDescent="0.25">
      <c r="A5" s="249" t="s">
        <v>535</v>
      </c>
      <c r="B5" s="249"/>
      <c r="C5" s="250" t="s">
        <v>282</v>
      </c>
      <c r="D5" s="251"/>
      <c r="E5" s="252"/>
    </row>
    <row r="6" spans="1:5" ht="15.75" x14ac:dyDescent="0.25">
      <c r="A6" s="261" t="s">
        <v>559</v>
      </c>
      <c r="B6" s="276"/>
      <c r="C6" s="250" t="s">
        <v>377</v>
      </c>
      <c r="D6" s="251"/>
      <c r="E6" s="252"/>
    </row>
    <row r="7" spans="1:5" x14ac:dyDescent="0.25">
      <c r="A7" s="255" t="s">
        <v>469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458</v>
      </c>
      <c r="B12" s="16" t="s">
        <v>14</v>
      </c>
      <c r="C12" s="16">
        <v>1</v>
      </c>
      <c r="D12" s="18">
        <f>'[1]Referência Abóbora Cabutiá'!D7</f>
        <v>300.25</v>
      </c>
      <c r="E12" s="18">
        <f t="shared" ref="E12:E29" si="0">C12*D12</f>
        <v>300.25</v>
      </c>
    </row>
    <row r="13" spans="1:5" x14ac:dyDescent="0.25">
      <c r="A13" s="137" t="s">
        <v>483</v>
      </c>
      <c r="B13" s="16" t="s">
        <v>14</v>
      </c>
      <c r="C13" s="16">
        <v>0.5</v>
      </c>
      <c r="D13" s="18">
        <f>'[1]Referência Abóbora Cabutiá'!D8</f>
        <v>2165.5</v>
      </c>
      <c r="E13" s="18">
        <f t="shared" si="0"/>
        <v>1082.75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'[1]Referência Abóbora Cabutiá'!D9</f>
        <v>407.16666666666669</v>
      </c>
      <c r="E14" s="18">
        <f t="shared" si="0"/>
        <v>2035.8333333333335</v>
      </c>
    </row>
    <row r="15" spans="1:5" x14ac:dyDescent="0.25">
      <c r="A15" s="137" t="s">
        <v>247</v>
      </c>
      <c r="B15" s="16" t="s">
        <v>14</v>
      </c>
      <c r="C15" s="16">
        <v>0.3</v>
      </c>
      <c r="D15" s="18">
        <f>'[1]Referência Abóbora Cabutiá'!D10</f>
        <v>3111.444</v>
      </c>
      <c r="E15" s="18">
        <f t="shared" si="0"/>
        <v>933.43319999999994</v>
      </c>
    </row>
    <row r="16" spans="1:5" x14ac:dyDescent="0.25">
      <c r="A16" s="137" t="s">
        <v>248</v>
      </c>
      <c r="B16" s="16" t="s">
        <v>14</v>
      </c>
      <c r="C16" s="16">
        <v>0.5</v>
      </c>
      <c r="D16" s="18">
        <f>'[1]Referência Abóbora Cabutiá'!D11</f>
        <v>2674.884</v>
      </c>
      <c r="E16" s="18">
        <f t="shared" si="0"/>
        <v>1337.442</v>
      </c>
    </row>
    <row r="17" spans="1:5" x14ac:dyDescent="0.25">
      <c r="A17" s="137" t="s">
        <v>249</v>
      </c>
      <c r="B17" s="16" t="s">
        <v>14</v>
      </c>
      <c r="C17" s="16">
        <v>0.4</v>
      </c>
      <c r="D17" s="18">
        <f>'[1]Referência Abóbora Cabutiá'!D12</f>
        <v>1926.2750000000001</v>
      </c>
      <c r="E17" s="18">
        <f t="shared" si="0"/>
        <v>770.5100000000001</v>
      </c>
    </row>
    <row r="18" spans="1:5" x14ac:dyDescent="0.25">
      <c r="A18" s="137" t="s">
        <v>29</v>
      </c>
      <c r="B18" s="16" t="s">
        <v>182</v>
      </c>
      <c r="C18" s="24">
        <v>0.6</v>
      </c>
      <c r="D18" s="18">
        <f>'[1]Referência Abóbora Cabutiá'!D13</f>
        <v>382.34999999999997</v>
      </c>
      <c r="E18" s="18">
        <f t="shared" si="0"/>
        <v>229.40999999999997</v>
      </c>
    </row>
    <row r="19" spans="1:5" x14ac:dyDescent="0.25">
      <c r="A19" s="137" t="s">
        <v>484</v>
      </c>
      <c r="B19" s="16" t="s">
        <v>182</v>
      </c>
      <c r="C19" s="16">
        <v>1</v>
      </c>
      <c r="D19" s="18">
        <f>'[1]Referência Abóbora Cabutiá'!D14</f>
        <v>166</v>
      </c>
      <c r="E19" s="18">
        <f t="shared" si="0"/>
        <v>166</v>
      </c>
    </row>
    <row r="20" spans="1:5" x14ac:dyDescent="0.25">
      <c r="A20" s="137" t="s">
        <v>485</v>
      </c>
      <c r="B20" s="16" t="s">
        <v>182</v>
      </c>
      <c r="C20" s="16">
        <v>2</v>
      </c>
      <c r="D20" s="18">
        <f>'[1]Referência Abóbora Cabutiá'!D15</f>
        <v>30.544444444444441</v>
      </c>
      <c r="E20" s="18">
        <f t="shared" si="0"/>
        <v>61.088888888888881</v>
      </c>
    </row>
    <row r="21" spans="1:5" x14ac:dyDescent="0.25">
      <c r="A21" s="137" t="s">
        <v>183</v>
      </c>
      <c r="B21" s="16" t="s">
        <v>182</v>
      </c>
      <c r="C21" s="16">
        <v>0.8</v>
      </c>
      <c r="D21" s="18">
        <f>'[1]Referência Abóbora Cabutiá'!D16</f>
        <v>155.33250000000001</v>
      </c>
      <c r="E21" s="18">
        <f t="shared" si="0"/>
        <v>124.26600000000002</v>
      </c>
    </row>
    <row r="22" spans="1:5" x14ac:dyDescent="0.25">
      <c r="A22" s="137" t="s">
        <v>466</v>
      </c>
      <c r="B22" s="16" t="s">
        <v>182</v>
      </c>
      <c r="C22" s="16">
        <v>3</v>
      </c>
      <c r="D22" s="18">
        <f>'[1]Referência Abóbora Cabutiá'!D17</f>
        <v>33.175714285714285</v>
      </c>
      <c r="E22" s="18">
        <f t="shared" si="0"/>
        <v>99.527142857142849</v>
      </c>
    </row>
    <row r="23" spans="1:5" x14ac:dyDescent="0.25">
      <c r="A23" s="137" t="s">
        <v>486</v>
      </c>
      <c r="B23" s="16" t="s">
        <v>182</v>
      </c>
      <c r="C23" s="16">
        <v>1</v>
      </c>
      <c r="D23" s="18">
        <f>'[1]Referência Abóbora Cabutiá'!D18</f>
        <v>166.13888888888889</v>
      </c>
      <c r="E23" s="18">
        <f t="shared" si="0"/>
        <v>166.13888888888889</v>
      </c>
    </row>
    <row r="24" spans="1:5" x14ac:dyDescent="0.25">
      <c r="A24" s="137" t="s">
        <v>467</v>
      </c>
      <c r="B24" s="16" t="s">
        <v>182</v>
      </c>
      <c r="C24" s="16">
        <v>1.5</v>
      </c>
      <c r="D24" s="18">
        <f>'[1]Referência Abóbora Cabutiá'!D19</f>
        <v>55.954999999999998</v>
      </c>
      <c r="E24" s="18">
        <f t="shared" si="0"/>
        <v>83.932500000000005</v>
      </c>
    </row>
    <row r="25" spans="1:5" x14ac:dyDescent="0.25">
      <c r="A25" s="137" t="s">
        <v>121</v>
      </c>
      <c r="B25" s="16" t="s">
        <v>182</v>
      </c>
      <c r="C25" s="16">
        <v>3</v>
      </c>
      <c r="D25" s="18">
        <f>'[1]Referência Abóbora Cabutiá'!D20</f>
        <v>32.141666666666666</v>
      </c>
      <c r="E25" s="18">
        <f t="shared" si="0"/>
        <v>96.424999999999997</v>
      </c>
    </row>
    <row r="26" spans="1:5" x14ac:dyDescent="0.25">
      <c r="A26" s="137" t="s">
        <v>487</v>
      </c>
      <c r="B26" s="16" t="s">
        <v>182</v>
      </c>
      <c r="C26" s="16">
        <v>2</v>
      </c>
      <c r="D26" s="18">
        <f>'[1]Referência Abóbora Cabutiá'!D21</f>
        <v>66</v>
      </c>
      <c r="E26" s="18">
        <f t="shared" si="0"/>
        <v>132</v>
      </c>
    </row>
    <row r="27" spans="1:5" x14ac:dyDescent="0.25">
      <c r="A27" s="137" t="s">
        <v>462</v>
      </c>
      <c r="B27" s="16" t="s">
        <v>182</v>
      </c>
      <c r="C27" s="16">
        <v>4</v>
      </c>
      <c r="D27" s="18">
        <f>'[1]Referência Abóbora Cabutiá'!D22</f>
        <v>17.420000000000002</v>
      </c>
      <c r="E27" s="18">
        <f t="shared" si="0"/>
        <v>69.680000000000007</v>
      </c>
    </row>
    <row r="28" spans="1:5" x14ac:dyDescent="0.25">
      <c r="A28" s="137" t="s">
        <v>488</v>
      </c>
      <c r="B28" s="16" t="s">
        <v>182</v>
      </c>
      <c r="C28" s="16">
        <v>2</v>
      </c>
      <c r="D28" s="18">
        <f>'[1]Referência Abóbora Cabutiá'!D23</f>
        <v>9.1812500000000004</v>
      </c>
      <c r="E28" s="18">
        <f t="shared" si="0"/>
        <v>18.362500000000001</v>
      </c>
    </row>
    <row r="29" spans="1:5" x14ac:dyDescent="0.25">
      <c r="A29" s="137" t="s">
        <v>489</v>
      </c>
      <c r="B29" s="16" t="s">
        <v>182</v>
      </c>
      <c r="C29" s="16">
        <v>2</v>
      </c>
      <c r="D29" s="18">
        <f>'[1]Referência Abóbora Cabutiá'!D24</f>
        <v>17.407499999999999</v>
      </c>
      <c r="E29" s="18">
        <f t="shared" si="0"/>
        <v>34.814999999999998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8641.8644539682537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379</v>
      </c>
      <c r="B32" s="16" t="s">
        <v>113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113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185</v>
      </c>
      <c r="B34" s="16" t="s">
        <v>113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380</v>
      </c>
      <c r="B35" s="16" t="s">
        <v>113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187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381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189</v>
      </c>
      <c r="B38" s="16" t="s">
        <v>113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382</v>
      </c>
      <c r="B40" s="16" t="s">
        <v>113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383</v>
      </c>
      <c r="B41" s="16" t="s">
        <v>113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192</v>
      </c>
      <c r="B43" s="15"/>
      <c r="C43" s="119"/>
      <c r="D43" s="15"/>
      <c r="E43" s="1"/>
    </row>
    <row r="44" spans="1:5" x14ac:dyDescent="0.25">
      <c r="A44" s="16" t="s">
        <v>384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132</v>
      </c>
      <c r="B45" s="16" t="s">
        <v>113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154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15996.864453968254</v>
      </c>
    </row>
    <row r="51" spans="1:4" x14ac:dyDescent="0.25">
      <c r="A51" s="236" t="s">
        <v>53</v>
      </c>
      <c r="B51" s="237"/>
    </row>
    <row r="52" spans="1:4" x14ac:dyDescent="0.25">
      <c r="A52" s="15" t="s">
        <v>139</v>
      </c>
      <c r="B52" s="25">
        <f>E30</f>
        <v>8641.8644539682537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192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15996.864453968254</v>
      </c>
    </row>
    <row r="58" spans="1:4" x14ac:dyDescent="0.25">
      <c r="A58" s="238" t="s">
        <v>537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239" t="s">
        <v>56</v>
      </c>
      <c r="B61" s="23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58</v>
      </c>
      <c r="B63" s="239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topLeftCell="A15" workbookViewId="0">
      <selection activeCell="J26" sqref="J26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236</v>
      </c>
      <c r="B3" s="281"/>
      <c r="C3" s="281"/>
      <c r="D3" s="281"/>
      <c r="E3" s="282"/>
    </row>
    <row r="4" spans="1:5" x14ac:dyDescent="0.25">
      <c r="A4" s="244" t="s">
        <v>470</v>
      </c>
      <c r="B4" s="245"/>
      <c r="C4" s="245"/>
      <c r="D4" s="245"/>
      <c r="E4" s="246"/>
    </row>
    <row r="5" spans="1:5" x14ac:dyDescent="0.25">
      <c r="A5" s="261" t="s">
        <v>277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1" t="s">
        <v>535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0.5</v>
      </c>
      <c r="D12" s="18">
        <v>365</v>
      </c>
      <c r="E12" s="18">
        <f>C12*D12</f>
        <v>182.5</v>
      </c>
    </row>
    <row r="13" spans="1:5" x14ac:dyDescent="0.25">
      <c r="A13" s="16" t="s">
        <v>235</v>
      </c>
      <c r="B13" s="16" t="s">
        <v>14</v>
      </c>
      <c r="C13" s="16">
        <v>0.1</v>
      </c>
      <c r="D13" s="18">
        <v>2575</v>
      </c>
      <c r="E13" s="18">
        <f>C13*D13</f>
        <v>257.5</v>
      </c>
    </row>
    <row r="14" spans="1:5" x14ac:dyDescent="0.25">
      <c r="A14" s="16" t="s">
        <v>228</v>
      </c>
      <c r="B14" s="16" t="s">
        <v>79</v>
      </c>
      <c r="C14" s="30">
        <v>60</v>
      </c>
      <c r="D14" s="18">
        <v>5.25</v>
      </c>
      <c r="E14" s="18">
        <f>C14*D14</f>
        <v>315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772.4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992.4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772.4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992.4</v>
      </c>
    </row>
    <row r="31" spans="1:5" x14ac:dyDescent="0.25">
      <c r="A31" s="238" t="s">
        <v>537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520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521</v>
      </c>
      <c r="B36" s="239"/>
    </row>
  </sheetData>
  <mergeCells count="17"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workbookViewId="0">
      <selection activeCell="C11" sqref="C11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4.75" customHeight="1" x14ac:dyDescent="0.25">
      <c r="A2" s="241"/>
      <c r="B2" s="242"/>
      <c r="C2" s="242"/>
      <c r="D2" s="242"/>
      <c r="E2" s="242"/>
    </row>
    <row r="3" spans="1:5" x14ac:dyDescent="0.25">
      <c r="A3" s="243" t="s">
        <v>430</v>
      </c>
      <c r="B3" s="243"/>
      <c r="C3" s="244" t="s">
        <v>431</v>
      </c>
      <c r="D3" s="245"/>
      <c r="E3" s="246"/>
    </row>
    <row r="4" spans="1:5" x14ac:dyDescent="0.25">
      <c r="A4" s="247" t="s">
        <v>396</v>
      </c>
      <c r="B4" s="248"/>
      <c r="C4" s="244" t="s">
        <v>502</v>
      </c>
      <c r="D4" s="245"/>
      <c r="E4" s="246"/>
    </row>
    <row r="5" spans="1:5" ht="15.75" x14ac:dyDescent="0.25">
      <c r="A5" s="249" t="s">
        <v>535</v>
      </c>
      <c r="B5" s="249"/>
      <c r="C5" s="250" t="s">
        <v>432</v>
      </c>
      <c r="D5" s="251"/>
      <c r="E5" s="252"/>
    </row>
    <row r="6" spans="1:5" ht="15.75" x14ac:dyDescent="0.25">
      <c r="A6" s="253" t="s">
        <v>538</v>
      </c>
      <c r="B6" s="254"/>
      <c r="C6" s="250" t="s">
        <v>433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414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2</v>
      </c>
      <c r="D11" s="18">
        <f>'[1]Referência Uva'!D6</f>
        <v>300.25</v>
      </c>
      <c r="E11" s="18">
        <f t="shared" ref="E11:E15" si="0">C11*D11</f>
        <v>600.5</v>
      </c>
    </row>
    <row r="12" spans="1:5" x14ac:dyDescent="0.25">
      <c r="A12" s="16" t="s">
        <v>415</v>
      </c>
      <c r="B12" s="55" t="s">
        <v>14</v>
      </c>
      <c r="C12" s="56">
        <v>0.4</v>
      </c>
      <c r="D12" s="18">
        <f>'[1]Referência Uva'!D7</f>
        <v>3111.444</v>
      </c>
      <c r="E12" s="18">
        <f t="shared" si="0"/>
        <v>1244.5776000000001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407.16666666666669</v>
      </c>
      <c r="E13" s="18">
        <f t="shared" si="0"/>
        <v>6107.5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f>'[1]Referência Uva'!D9</f>
        <v>3464.8979999999997</v>
      </c>
      <c r="E14" s="18">
        <f t="shared" si="0"/>
        <v>2078.9387999999999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f>'[1]Referência Uva'!D10</f>
        <v>2902.6666666666665</v>
      </c>
      <c r="E15" s="18">
        <f t="shared" si="0"/>
        <v>4354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14385.5164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20" t="s">
        <v>146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416</v>
      </c>
      <c r="B19" s="120" t="s">
        <v>146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146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434</v>
      </c>
      <c r="C23" s="146">
        <v>6</v>
      </c>
      <c r="D23" s="46">
        <f>'[1]Referência Uva'!D12</f>
        <v>9.1812500000000004</v>
      </c>
      <c r="E23" s="18">
        <f t="shared" ref="E23:E38" si="2">C23*D23</f>
        <v>55.087500000000006</v>
      </c>
    </row>
    <row r="24" spans="1:5" x14ac:dyDescent="0.25">
      <c r="A24" s="16" t="s">
        <v>33</v>
      </c>
      <c r="B24" s="45" t="s">
        <v>434</v>
      </c>
      <c r="C24" s="146">
        <v>6</v>
      </c>
      <c r="D24" s="46">
        <f>'[1]Referência Uva'!D13</f>
        <v>60</v>
      </c>
      <c r="E24" s="18">
        <f t="shared" si="2"/>
        <v>360</v>
      </c>
    </row>
    <row r="25" spans="1:5" x14ac:dyDescent="0.25">
      <c r="A25" s="16" t="s">
        <v>34</v>
      </c>
      <c r="B25" s="45" t="s">
        <v>434</v>
      </c>
      <c r="C25" s="146">
        <v>9</v>
      </c>
      <c r="D25" s="46">
        <f>'[1]Referência Uva'!D14</f>
        <v>46.93</v>
      </c>
      <c r="E25" s="18">
        <f t="shared" si="2"/>
        <v>422.37</v>
      </c>
    </row>
    <row r="26" spans="1:5" x14ac:dyDescent="0.25">
      <c r="A26" s="16" t="s">
        <v>35</v>
      </c>
      <c r="B26" s="45" t="s">
        <v>434</v>
      </c>
      <c r="C26" s="146">
        <v>6</v>
      </c>
      <c r="D26" s="46">
        <f>'[1]Referência Uva'!D15</f>
        <v>14.18</v>
      </c>
      <c r="E26" s="18">
        <f t="shared" si="2"/>
        <v>85.08</v>
      </c>
    </row>
    <row r="27" spans="1:5" x14ac:dyDescent="0.25">
      <c r="A27" s="34" t="s">
        <v>16</v>
      </c>
      <c r="B27" s="45" t="s">
        <v>434</v>
      </c>
      <c r="C27" s="146">
        <v>12</v>
      </c>
      <c r="D27" s="46">
        <f>'[1]Referência Uva'!D16</f>
        <v>31.608333333333334</v>
      </c>
      <c r="E27" s="18">
        <f t="shared" si="2"/>
        <v>379.3</v>
      </c>
    </row>
    <row r="28" spans="1:5" x14ac:dyDescent="0.25">
      <c r="A28" s="34" t="s">
        <v>18</v>
      </c>
      <c r="B28" s="45" t="s">
        <v>434</v>
      </c>
      <c r="C28" s="146">
        <v>0.6</v>
      </c>
      <c r="D28" s="46">
        <f>'[1]Referência Uva'!D17</f>
        <v>214.62</v>
      </c>
      <c r="E28" s="18">
        <f t="shared" si="2"/>
        <v>128.77199999999999</v>
      </c>
    </row>
    <row r="29" spans="1:5" x14ac:dyDescent="0.25">
      <c r="A29" s="34" t="s">
        <v>19</v>
      </c>
      <c r="B29" s="45" t="s">
        <v>434</v>
      </c>
      <c r="C29" s="146">
        <v>8</v>
      </c>
      <c r="D29" s="46">
        <f>'[1]Referência Uva'!D18</f>
        <v>66</v>
      </c>
      <c r="E29" s="18">
        <f t="shared" si="2"/>
        <v>528</v>
      </c>
    </row>
    <row r="30" spans="1:5" x14ac:dyDescent="0.25">
      <c r="A30" s="34" t="s">
        <v>20</v>
      </c>
      <c r="B30" s="45" t="s">
        <v>434</v>
      </c>
      <c r="C30" s="146">
        <v>2</v>
      </c>
      <c r="D30" s="46">
        <f>'[1]Referência Uva'!D19</f>
        <v>57.261666666666663</v>
      </c>
      <c r="E30" s="18">
        <f t="shared" si="2"/>
        <v>114.52333333333333</v>
      </c>
    </row>
    <row r="31" spans="1:5" x14ac:dyDescent="0.25">
      <c r="A31" s="34" t="s">
        <v>29</v>
      </c>
      <c r="B31" s="45" t="s">
        <v>434</v>
      </c>
      <c r="C31" s="146">
        <v>1.2</v>
      </c>
      <c r="D31" s="46">
        <f>'[1]Referência Uva'!D20</f>
        <v>166</v>
      </c>
      <c r="E31" s="18">
        <f t="shared" si="2"/>
        <v>199.2</v>
      </c>
    </row>
    <row r="32" spans="1:5" x14ac:dyDescent="0.25">
      <c r="A32" s="149" t="s">
        <v>30</v>
      </c>
      <c r="B32" s="45" t="s">
        <v>434</v>
      </c>
      <c r="C32" s="146">
        <v>1</v>
      </c>
      <c r="D32" s="46">
        <f>'[1]Referência Uva'!D21</f>
        <v>205.93333333333331</v>
      </c>
      <c r="E32" s="18">
        <f t="shared" si="2"/>
        <v>205.93333333333331</v>
      </c>
    </row>
    <row r="33" spans="1:5" x14ac:dyDescent="0.25">
      <c r="A33" s="136" t="s">
        <v>21</v>
      </c>
      <c r="B33" s="45" t="s">
        <v>434</v>
      </c>
      <c r="C33" s="146">
        <v>0.8</v>
      </c>
      <c r="D33" s="46">
        <f>'[1]Referência Uva'!D22</f>
        <v>104.25</v>
      </c>
      <c r="E33" s="18">
        <f t="shared" si="2"/>
        <v>83.4</v>
      </c>
    </row>
    <row r="34" spans="1:5" x14ac:dyDescent="0.25">
      <c r="A34" s="136" t="s">
        <v>22</v>
      </c>
      <c r="B34" s="45" t="s">
        <v>434</v>
      </c>
      <c r="C34" s="146">
        <v>1.6</v>
      </c>
      <c r="D34" s="46">
        <f>'[1]Referência Uva'!D23</f>
        <v>57.817499999999995</v>
      </c>
      <c r="E34" s="18">
        <f t="shared" si="2"/>
        <v>92.507999999999996</v>
      </c>
    </row>
    <row r="35" spans="1:5" x14ac:dyDescent="0.25">
      <c r="A35" s="136" t="s">
        <v>22</v>
      </c>
      <c r="B35" s="45" t="s">
        <v>434</v>
      </c>
      <c r="C35" s="146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421</v>
      </c>
      <c r="B36" s="45" t="s">
        <v>417</v>
      </c>
      <c r="C36" s="146">
        <v>1.5</v>
      </c>
      <c r="D36" s="46">
        <f>'[1]Referência Uva'!D25</f>
        <v>43.863333333333337</v>
      </c>
      <c r="E36" s="18">
        <f t="shared" si="2"/>
        <v>65.795000000000002</v>
      </c>
    </row>
    <row r="37" spans="1:5" x14ac:dyDescent="0.25">
      <c r="A37" s="136" t="s">
        <v>422</v>
      </c>
      <c r="B37" s="45" t="s">
        <v>417</v>
      </c>
      <c r="C37" s="146">
        <v>1</v>
      </c>
      <c r="D37" s="46">
        <f>'[1]Referência Uva'!D26</f>
        <v>52.666666666666664</v>
      </c>
      <c r="E37" s="18">
        <f t="shared" si="2"/>
        <v>52.666666666666664</v>
      </c>
    </row>
    <row r="38" spans="1:5" x14ac:dyDescent="0.25">
      <c r="A38" s="136" t="s">
        <v>435</v>
      </c>
      <c r="B38" s="45" t="s">
        <v>434</v>
      </c>
      <c r="C38" s="146">
        <v>10</v>
      </c>
      <c r="D38" s="46">
        <f>'[1]Referência Uva'!D27</f>
        <v>303.33333333333331</v>
      </c>
      <c r="E38" s="18">
        <f t="shared" si="2"/>
        <v>3033.333333333333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6035.4691666666658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436</v>
      </c>
      <c r="B41" s="45" t="s">
        <v>146</v>
      </c>
      <c r="C41" s="57">
        <v>14</v>
      </c>
      <c r="D41" s="150">
        <v>150</v>
      </c>
      <c r="E41" s="18">
        <f t="shared" ref="E41:E51" si="3">C41*D41</f>
        <v>2100</v>
      </c>
    </row>
    <row r="42" spans="1:5" x14ac:dyDescent="0.25">
      <c r="A42" s="34" t="s">
        <v>424</v>
      </c>
      <c r="B42" s="45" t="s">
        <v>146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147" t="s">
        <v>423</v>
      </c>
      <c r="B43" s="45" t="s">
        <v>146</v>
      </c>
      <c r="C43" s="57">
        <v>8</v>
      </c>
      <c r="D43" s="150">
        <v>150</v>
      </c>
      <c r="E43" s="18">
        <f t="shared" si="3"/>
        <v>1200</v>
      </c>
    </row>
    <row r="44" spans="1:5" x14ac:dyDescent="0.25">
      <c r="A44" s="34" t="s">
        <v>437</v>
      </c>
      <c r="B44" s="45" t="s">
        <v>63</v>
      </c>
      <c r="C44" s="57">
        <v>20</v>
      </c>
      <c r="D44" s="150">
        <v>126</v>
      </c>
      <c r="E44" s="18">
        <f t="shared" si="3"/>
        <v>2520</v>
      </c>
    </row>
    <row r="45" spans="1:5" x14ac:dyDescent="0.25">
      <c r="A45" s="34" t="s">
        <v>425</v>
      </c>
      <c r="B45" s="45" t="s">
        <v>63</v>
      </c>
      <c r="C45" s="57">
        <v>10</v>
      </c>
      <c r="D45" s="150">
        <v>126</v>
      </c>
      <c r="E45" s="18">
        <f t="shared" si="3"/>
        <v>1260</v>
      </c>
    </row>
    <row r="46" spans="1:5" x14ac:dyDescent="0.25">
      <c r="A46" s="34" t="s">
        <v>426</v>
      </c>
      <c r="B46" s="45" t="s">
        <v>63</v>
      </c>
      <c r="C46" s="57">
        <v>10</v>
      </c>
      <c r="D46" s="150">
        <v>126</v>
      </c>
      <c r="E46" s="18">
        <f t="shared" si="3"/>
        <v>1260</v>
      </c>
    </row>
    <row r="47" spans="1:5" x14ac:dyDescent="0.25">
      <c r="A47" s="34" t="s">
        <v>438</v>
      </c>
      <c r="B47" s="45" t="s">
        <v>63</v>
      </c>
      <c r="C47" s="57">
        <v>10</v>
      </c>
      <c r="D47" s="150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50">
        <v>126</v>
      </c>
      <c r="E48" s="18">
        <f t="shared" si="3"/>
        <v>1890</v>
      </c>
    </row>
    <row r="49" spans="1:5" x14ac:dyDescent="0.25">
      <c r="A49" s="34" t="s">
        <v>168</v>
      </c>
      <c r="B49" s="45" t="s">
        <v>146</v>
      </c>
      <c r="C49" s="57">
        <v>8</v>
      </c>
      <c r="D49" s="150">
        <v>150</v>
      </c>
      <c r="E49" s="18">
        <f t="shared" si="3"/>
        <v>1200</v>
      </c>
    </row>
    <row r="50" spans="1:5" x14ac:dyDescent="0.25">
      <c r="A50" s="34" t="s">
        <v>439</v>
      </c>
      <c r="B50" s="45" t="s">
        <v>63</v>
      </c>
      <c r="C50" s="57">
        <v>5</v>
      </c>
      <c r="D50" s="150">
        <v>126</v>
      </c>
      <c r="E50" s="18">
        <f t="shared" si="3"/>
        <v>630</v>
      </c>
    </row>
    <row r="51" spans="1:5" x14ac:dyDescent="0.25">
      <c r="A51" s="34" t="s">
        <v>440</v>
      </c>
      <c r="B51" s="45" t="s">
        <v>50</v>
      </c>
      <c r="C51" s="57">
        <v>1</v>
      </c>
      <c r="D51" s="150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441</v>
      </c>
      <c r="B54" s="16" t="s">
        <v>442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130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172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443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132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133</v>
      </c>
      <c r="B60" s="16" t="s">
        <v>146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113990.98556666667</v>
      </c>
    </row>
    <row r="65" spans="1:4" x14ac:dyDescent="0.25">
      <c r="A65" s="236" t="s">
        <v>53</v>
      </c>
      <c r="B65" s="237"/>
    </row>
    <row r="66" spans="1:4" x14ac:dyDescent="0.25">
      <c r="A66" s="15" t="s">
        <v>139</v>
      </c>
      <c r="B66" s="67">
        <f>E16</f>
        <v>14385.5164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6035.4691666666658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113990.98556666667</v>
      </c>
    </row>
    <row r="74" spans="1:4" x14ac:dyDescent="0.25">
      <c r="A74" s="238" t="s">
        <v>537</v>
      </c>
      <c r="B74" s="238"/>
      <c r="C74" s="238"/>
      <c r="D74" s="238"/>
    </row>
    <row r="75" spans="1:4" x14ac:dyDescent="0.25">
      <c r="A75" t="s">
        <v>54</v>
      </c>
    </row>
    <row r="76" spans="1:4" ht="15.75" x14ac:dyDescent="0.25">
      <c r="A76" s="239" t="s">
        <v>55</v>
      </c>
      <c r="B76" s="239"/>
      <c r="C76" s="239"/>
      <c r="D76" s="239"/>
    </row>
    <row r="77" spans="1:4" ht="15.75" x14ac:dyDescent="0.25">
      <c r="A77" s="109" t="s">
        <v>520</v>
      </c>
      <c r="B77" s="109"/>
      <c r="C77" s="239"/>
      <c r="D77" s="239"/>
    </row>
    <row r="78" spans="1:4" ht="15.75" x14ac:dyDescent="0.25">
      <c r="A78" s="239" t="s">
        <v>57</v>
      </c>
      <c r="B78" s="239"/>
      <c r="C78" s="239"/>
      <c r="D78" s="239"/>
    </row>
    <row r="79" spans="1:4" ht="15.75" x14ac:dyDescent="0.25">
      <c r="A79" s="239" t="s">
        <v>521</v>
      </c>
      <c r="B79" s="239"/>
    </row>
  </sheetData>
  <mergeCells count="22"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7:D77"/>
    <mergeCell ref="A78:B78"/>
    <mergeCell ref="C78:D78"/>
    <mergeCell ref="A9:E9"/>
    <mergeCell ref="A65:B65"/>
    <mergeCell ref="A74:B74"/>
    <mergeCell ref="C74:D74"/>
    <mergeCell ref="A76:B76"/>
    <mergeCell ref="C76:D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workbookViewId="0">
      <selection sqref="A1:E3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3.7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236</v>
      </c>
      <c r="B3" s="281"/>
      <c r="C3" s="281"/>
      <c r="D3" s="281"/>
      <c r="E3" s="282"/>
    </row>
    <row r="4" spans="1:5" x14ac:dyDescent="0.25">
      <c r="A4" s="244" t="s">
        <v>237</v>
      </c>
      <c r="B4" s="245"/>
      <c r="C4" s="245"/>
      <c r="D4" s="245"/>
      <c r="E4" s="246"/>
    </row>
    <row r="5" spans="1:5" x14ac:dyDescent="0.25">
      <c r="A5" s="244" t="s">
        <v>277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1" t="s">
        <v>535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1</v>
      </c>
      <c r="D12" s="18">
        <v>365</v>
      </c>
      <c r="E12" s="18">
        <f>C12*D12</f>
        <v>365</v>
      </c>
    </row>
    <row r="13" spans="1:5" x14ac:dyDescent="0.25">
      <c r="A13" s="16" t="s">
        <v>235</v>
      </c>
      <c r="B13" s="16" t="s">
        <v>14</v>
      </c>
      <c r="C13" s="16">
        <v>0.16</v>
      </c>
      <c r="D13" s="18">
        <v>2575</v>
      </c>
      <c r="E13" s="18">
        <f>C13*D13</f>
        <v>412</v>
      </c>
    </row>
    <row r="14" spans="1:5" x14ac:dyDescent="0.25">
      <c r="A14" s="16" t="s">
        <v>228</v>
      </c>
      <c r="B14" s="16" t="s">
        <v>79</v>
      </c>
      <c r="C14" s="30">
        <v>90</v>
      </c>
      <c r="D14" s="18">
        <v>5.25</v>
      </c>
      <c r="E14" s="18">
        <f>C14*D14</f>
        <v>472.5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1266.9000000000001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1486.9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1266.9000000000001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1486.9</v>
      </c>
    </row>
    <row r="31" spans="1:5" x14ac:dyDescent="0.25">
      <c r="A31" s="238" t="s">
        <v>537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520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521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workbookViewId="0">
      <selection sqref="A1:E37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3</v>
      </c>
      <c r="B4" s="245"/>
      <c r="C4" s="245"/>
      <c r="D4" s="245"/>
      <c r="E4" s="246"/>
    </row>
    <row r="5" spans="1:5" x14ac:dyDescent="0.25">
      <c r="A5" s="244" t="s">
        <v>279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1" t="s">
        <v>535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0.5</v>
      </c>
      <c r="D12" s="18">
        <v>365</v>
      </c>
      <c r="E12" s="18">
        <f>C12*D12</f>
        <v>182.5</v>
      </c>
    </row>
    <row r="13" spans="1:5" x14ac:dyDescent="0.25">
      <c r="A13" s="16" t="s">
        <v>235</v>
      </c>
      <c r="B13" s="16" t="s">
        <v>14</v>
      </c>
      <c r="C13" s="16">
        <v>0.1</v>
      </c>
      <c r="D13" s="18">
        <v>2575</v>
      </c>
      <c r="E13" s="18">
        <f>C13*D13</f>
        <v>257.5</v>
      </c>
    </row>
    <row r="14" spans="1:5" x14ac:dyDescent="0.25">
      <c r="A14" s="16" t="s">
        <v>228</v>
      </c>
      <c r="B14" s="16" t="s">
        <v>79</v>
      </c>
      <c r="C14" s="30">
        <v>60</v>
      </c>
      <c r="D14" s="18">
        <v>5.25</v>
      </c>
      <c r="E14" s="18">
        <f>C14*D14</f>
        <v>315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772.4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992.4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772.4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992.4</v>
      </c>
    </row>
    <row r="31" spans="1:5" x14ac:dyDescent="0.25">
      <c r="A31" s="238" t="s">
        <v>537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520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521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workbookViewId="0">
      <selection sqref="A1:E38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59</v>
      </c>
      <c r="B4" s="245"/>
      <c r="C4" s="245"/>
      <c r="D4" s="245"/>
      <c r="E4" s="246"/>
    </row>
    <row r="5" spans="1:5" x14ac:dyDescent="0.25">
      <c r="A5" s="244" t="s">
        <v>279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1" t="s">
        <v>535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0.75</v>
      </c>
      <c r="D12" s="18">
        <v>365</v>
      </c>
      <c r="E12" s="18">
        <f>C12*D12</f>
        <v>273.75</v>
      </c>
    </row>
    <row r="13" spans="1:5" x14ac:dyDescent="0.25">
      <c r="A13" s="16" t="s">
        <v>235</v>
      </c>
      <c r="B13" s="16" t="s">
        <v>14</v>
      </c>
      <c r="C13" s="16">
        <v>0.12</v>
      </c>
      <c r="D13" s="18">
        <v>2575</v>
      </c>
      <c r="E13" s="18">
        <f>C13*D13</f>
        <v>309</v>
      </c>
    </row>
    <row r="14" spans="1:5" x14ac:dyDescent="0.25">
      <c r="A14" s="16" t="s">
        <v>228</v>
      </c>
      <c r="B14" s="16" t="s">
        <v>79</v>
      </c>
      <c r="C14" s="30">
        <v>70</v>
      </c>
      <c r="D14" s="18">
        <v>5.25</v>
      </c>
      <c r="E14" s="18">
        <f>C14*D14</f>
        <v>367.5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967.65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1187.6500000000001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967.65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1187.6500000000001</v>
      </c>
    </row>
    <row r="31" spans="1:5" x14ac:dyDescent="0.25">
      <c r="A31" s="238" t="s">
        <v>537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520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521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workbookViewId="0">
      <selection sqref="A1:E38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66</v>
      </c>
      <c r="B4" s="245"/>
      <c r="C4" s="245"/>
      <c r="D4" s="245"/>
      <c r="E4" s="246"/>
    </row>
    <row r="5" spans="1:5" x14ac:dyDescent="0.25">
      <c r="A5" s="244" t="s">
        <v>279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1" t="s">
        <v>535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1</v>
      </c>
      <c r="D12" s="18">
        <v>365</v>
      </c>
      <c r="E12" s="18">
        <f>C12*D12</f>
        <v>365</v>
      </c>
    </row>
    <row r="13" spans="1:5" x14ac:dyDescent="0.25">
      <c r="A13" s="16" t="s">
        <v>235</v>
      </c>
      <c r="B13" s="16" t="s">
        <v>14</v>
      </c>
      <c r="C13" s="16">
        <v>0.16</v>
      </c>
      <c r="D13" s="18">
        <v>2575</v>
      </c>
      <c r="E13" s="18">
        <f>C13*D13</f>
        <v>412</v>
      </c>
    </row>
    <row r="14" spans="1:5" x14ac:dyDescent="0.25">
      <c r="A14" s="16" t="s">
        <v>228</v>
      </c>
      <c r="B14" s="16" t="s">
        <v>79</v>
      </c>
      <c r="C14" s="30">
        <v>90</v>
      </c>
      <c r="D14" s="18">
        <v>5.25</v>
      </c>
      <c r="E14" s="18">
        <f>C14*D14</f>
        <v>472.5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1266.9000000000001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1486.9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1266.9000000000001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1486.9</v>
      </c>
    </row>
    <row r="31" spans="1:5" x14ac:dyDescent="0.25">
      <c r="A31" s="238" t="s">
        <v>537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520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521</v>
      </c>
      <c r="B36" s="239"/>
    </row>
  </sheetData>
  <mergeCells count="17">
    <mergeCell ref="C33:D33"/>
    <mergeCell ref="A36:B36"/>
    <mergeCell ref="A35:B35"/>
    <mergeCell ref="C35:D35"/>
    <mergeCell ref="C34:D34"/>
    <mergeCell ref="A33:B33"/>
    <mergeCell ref="A1:A2"/>
    <mergeCell ref="B1:E2"/>
    <mergeCell ref="A3:E3"/>
    <mergeCell ref="A4:E4"/>
    <mergeCell ref="A5:E5"/>
    <mergeCell ref="A8:E8"/>
    <mergeCell ref="A9:E9"/>
    <mergeCell ref="A10:E10"/>
    <mergeCell ref="A25:B25"/>
    <mergeCell ref="A31:B31"/>
    <mergeCell ref="C31:D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workbookViewId="0">
      <selection sqref="A1:E41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280</v>
      </c>
      <c r="B4" s="245"/>
      <c r="C4" s="245"/>
      <c r="D4" s="245"/>
      <c r="E4" s="246"/>
    </row>
    <row r="5" spans="1:5" x14ac:dyDescent="0.25">
      <c r="A5" s="244" t="s">
        <v>281</v>
      </c>
      <c r="B5" s="245"/>
      <c r="C5" s="245"/>
      <c r="D5" s="245"/>
      <c r="E5" s="246"/>
    </row>
    <row r="6" spans="1:5" x14ac:dyDescent="0.25">
      <c r="A6" s="68" t="s">
        <v>561</v>
      </c>
      <c r="B6" s="58"/>
      <c r="C6" s="58"/>
      <c r="D6" s="58"/>
      <c r="E6" s="59"/>
    </row>
    <row r="7" spans="1:5" x14ac:dyDescent="0.25">
      <c r="A7" s="261" t="s">
        <v>535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1.25</v>
      </c>
      <c r="D11" s="18">
        <v>365</v>
      </c>
      <c r="E11" s="18">
        <f>C11*D11</f>
        <v>456.25</v>
      </c>
    </row>
    <row r="12" spans="1:5" x14ac:dyDescent="0.25">
      <c r="A12" s="16" t="s">
        <v>235</v>
      </c>
      <c r="B12" s="16" t="s">
        <v>14</v>
      </c>
      <c r="C12" s="16">
        <v>0.45</v>
      </c>
      <c r="D12" s="18">
        <v>2575</v>
      </c>
      <c r="E12" s="18">
        <f>C12*D12</f>
        <v>1158.75</v>
      </c>
    </row>
    <row r="13" spans="1:5" x14ac:dyDescent="0.25">
      <c r="A13" s="16" t="s">
        <v>228</v>
      </c>
      <c r="B13" s="16" t="s">
        <v>79</v>
      </c>
      <c r="C13" s="30">
        <v>110</v>
      </c>
      <c r="D13" s="18">
        <v>5.25</v>
      </c>
      <c r="E13" s="18">
        <f>C13*D13</f>
        <v>577.5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2209.9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232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2429.9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2209.9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2429.9</v>
      </c>
    </row>
    <row r="30" spans="1:5" x14ac:dyDescent="0.25">
      <c r="A30" s="238" t="s">
        <v>537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520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521</v>
      </c>
      <c r="B35" s="239"/>
    </row>
  </sheetData>
  <mergeCells count="17"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workbookViewId="0">
      <selection sqref="A1:E37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59</v>
      </c>
      <c r="B4" s="245"/>
      <c r="C4" s="245"/>
      <c r="D4" s="245"/>
      <c r="E4" s="246"/>
    </row>
    <row r="5" spans="1:5" x14ac:dyDescent="0.25">
      <c r="A5" s="244" t="s">
        <v>281</v>
      </c>
      <c r="B5" s="245"/>
      <c r="C5" s="245"/>
      <c r="D5" s="245"/>
      <c r="E5" s="246"/>
    </row>
    <row r="6" spans="1:5" x14ac:dyDescent="0.25">
      <c r="A6" s="68" t="s">
        <v>561</v>
      </c>
      <c r="B6" s="58"/>
      <c r="C6" s="58"/>
      <c r="D6" s="58"/>
      <c r="E6" s="59"/>
    </row>
    <row r="7" spans="1:5" x14ac:dyDescent="0.25">
      <c r="A7" s="261" t="s">
        <v>535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1.1000000000000001</v>
      </c>
      <c r="D11" s="18">
        <v>365</v>
      </c>
      <c r="E11" s="18">
        <f>C11*D11</f>
        <v>401.50000000000006</v>
      </c>
    </row>
    <row r="12" spans="1:5" x14ac:dyDescent="0.25">
      <c r="A12" s="16" t="s">
        <v>235</v>
      </c>
      <c r="B12" s="16" t="s">
        <v>14</v>
      </c>
      <c r="C12" s="16">
        <v>0.25</v>
      </c>
      <c r="D12" s="18">
        <v>2575</v>
      </c>
      <c r="E12" s="18">
        <f>C12*D12</f>
        <v>643.75</v>
      </c>
    </row>
    <row r="13" spans="1:5" x14ac:dyDescent="0.25">
      <c r="A13" s="16" t="s">
        <v>228</v>
      </c>
      <c r="B13" s="16" t="s">
        <v>79</v>
      </c>
      <c r="C13" s="30">
        <v>90</v>
      </c>
      <c r="D13" s="18">
        <v>5.25</v>
      </c>
      <c r="E13" s="18">
        <f>C13*D13</f>
        <v>472.5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1535.15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232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1755.15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1535.15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1755.15</v>
      </c>
    </row>
    <row r="30" spans="1:5" x14ac:dyDescent="0.25">
      <c r="A30" s="238" t="s">
        <v>537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520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521</v>
      </c>
      <c r="B35" s="239"/>
    </row>
  </sheetData>
  <mergeCells count="17">
    <mergeCell ref="A7:E7"/>
    <mergeCell ref="A8:E8"/>
    <mergeCell ref="A9:E9"/>
    <mergeCell ref="A24:B24"/>
    <mergeCell ref="A34:B34"/>
    <mergeCell ref="C34:D34"/>
    <mergeCell ref="A32:B32"/>
    <mergeCell ref="A1:A2"/>
    <mergeCell ref="B1:E2"/>
    <mergeCell ref="A3:E3"/>
    <mergeCell ref="A4:E4"/>
    <mergeCell ref="A5:E5"/>
    <mergeCell ref="C32:D32"/>
    <mergeCell ref="C33:D33"/>
    <mergeCell ref="A35:B35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workbookViewId="0">
      <selection sqref="A1:E37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3.7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3</v>
      </c>
      <c r="B4" s="245"/>
      <c r="C4" s="245"/>
      <c r="D4" s="245"/>
      <c r="E4" s="246"/>
    </row>
    <row r="5" spans="1:5" x14ac:dyDescent="0.25">
      <c r="A5" s="244" t="s">
        <v>281</v>
      </c>
      <c r="B5" s="245"/>
      <c r="C5" s="245"/>
      <c r="D5" s="245"/>
      <c r="E5" s="246"/>
    </row>
    <row r="6" spans="1:5" x14ac:dyDescent="0.25">
      <c r="A6" s="68" t="s">
        <v>561</v>
      </c>
      <c r="B6" s="58"/>
      <c r="C6" s="58"/>
      <c r="D6" s="58"/>
      <c r="E6" s="59"/>
    </row>
    <row r="7" spans="1:5" x14ac:dyDescent="0.25">
      <c r="A7" s="261" t="s">
        <v>535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</v>
      </c>
      <c r="D11" s="18">
        <v>365</v>
      </c>
      <c r="E11" s="158">
        <f>C11*D11</f>
        <v>365</v>
      </c>
    </row>
    <row r="12" spans="1:5" x14ac:dyDescent="0.25">
      <c r="A12" s="16" t="s">
        <v>235</v>
      </c>
      <c r="B12" s="16" t="s">
        <v>14</v>
      </c>
      <c r="C12" s="16">
        <v>0.16</v>
      </c>
      <c r="D12" s="18">
        <v>2575</v>
      </c>
      <c r="E12" s="158">
        <f>C12*D12</f>
        <v>412</v>
      </c>
    </row>
    <row r="13" spans="1:5" x14ac:dyDescent="0.25">
      <c r="A13" s="16" t="s">
        <v>228</v>
      </c>
      <c r="B13" s="16" t="s">
        <v>79</v>
      </c>
      <c r="C13" s="30">
        <v>80</v>
      </c>
      <c r="D13" s="18">
        <v>5.25</v>
      </c>
      <c r="E13" s="158">
        <f>C13*D13</f>
        <v>420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5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5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1214.4000000000001</v>
      </c>
    </row>
    <row r="17" spans="1:5" x14ac:dyDescent="0.25">
      <c r="A17" s="22" t="s">
        <v>80</v>
      </c>
      <c r="B17" s="22"/>
      <c r="C17" s="33"/>
      <c r="D17" s="159"/>
      <c r="E17" s="160"/>
    </row>
    <row r="18" spans="1:5" x14ac:dyDescent="0.25">
      <c r="A18" s="34" t="s">
        <v>232</v>
      </c>
      <c r="B18" s="34" t="s">
        <v>50</v>
      </c>
      <c r="C18" s="35">
        <v>1</v>
      </c>
      <c r="D18" s="161">
        <v>100</v>
      </c>
      <c r="E18" s="161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161">
        <v>120</v>
      </c>
      <c r="E19" s="161">
        <f>C19*D19</f>
        <v>120</v>
      </c>
    </row>
    <row r="20" spans="1:5" x14ac:dyDescent="0.25">
      <c r="A20" s="3" t="s">
        <v>51</v>
      </c>
      <c r="B20" s="31"/>
      <c r="C20" s="32"/>
      <c r="D20" s="162"/>
      <c r="E20" s="163">
        <f>SUM(E18:E19)</f>
        <v>220</v>
      </c>
    </row>
    <row r="21" spans="1:5" x14ac:dyDescent="0.25">
      <c r="A21" s="37" t="s">
        <v>65</v>
      </c>
      <c r="B21" s="37"/>
      <c r="C21" s="37"/>
      <c r="D21" s="164"/>
      <c r="E21" s="164">
        <f>SUM(E16,E20)</f>
        <v>1434.4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1214.4000000000001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1434.4</v>
      </c>
    </row>
    <row r="30" spans="1:5" x14ac:dyDescent="0.25">
      <c r="A30" s="238" t="s">
        <v>537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520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521</v>
      </c>
      <c r="B35" s="239"/>
    </row>
  </sheetData>
  <mergeCells count="17">
    <mergeCell ref="A7:E7"/>
    <mergeCell ref="A8:E8"/>
    <mergeCell ref="A9:E9"/>
    <mergeCell ref="A24:B24"/>
    <mergeCell ref="A34:B34"/>
    <mergeCell ref="C34:D34"/>
    <mergeCell ref="A32:B32"/>
    <mergeCell ref="A1:A2"/>
    <mergeCell ref="B1:E2"/>
    <mergeCell ref="A3:E3"/>
    <mergeCell ref="A4:E4"/>
    <mergeCell ref="A5:E5"/>
    <mergeCell ref="C32:D32"/>
    <mergeCell ref="C33:D33"/>
    <mergeCell ref="A35:B35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workbookViewId="0">
      <selection sqref="A1:E43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5.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4" t="s">
        <v>470</v>
      </c>
      <c r="B4" s="245"/>
      <c r="C4" s="245"/>
      <c r="D4" s="245"/>
      <c r="E4" s="246"/>
    </row>
    <row r="5" spans="1:5" x14ac:dyDescent="0.25">
      <c r="A5" s="244" t="s">
        <v>238</v>
      </c>
      <c r="B5" s="245"/>
      <c r="C5" s="245"/>
      <c r="D5" s="245"/>
      <c r="E5" s="246"/>
    </row>
    <row r="6" spans="1:5" x14ac:dyDescent="0.25">
      <c r="A6" s="68" t="s">
        <v>562</v>
      </c>
      <c r="B6" s="58"/>
      <c r="C6" s="58"/>
      <c r="D6" s="58"/>
      <c r="E6" s="59"/>
    </row>
    <row r="7" spans="1:5" x14ac:dyDescent="0.25">
      <c r="A7" s="261" t="s">
        <v>535</v>
      </c>
      <c r="B7" s="245"/>
      <c r="C7" s="245"/>
      <c r="D7" s="245"/>
      <c r="E7" s="246"/>
    </row>
    <row r="8" spans="1:5" x14ac:dyDescent="0.25">
      <c r="A8" s="261" t="s">
        <v>517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1.2</v>
      </c>
      <c r="D12" s="139">
        <v>2575</v>
      </c>
      <c r="E12" s="139">
        <f>C12*D12</f>
        <v>3090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</v>
      </c>
      <c r="D14" s="139">
        <v>4.7</v>
      </c>
      <c r="E14" s="139">
        <f t="shared" si="0"/>
        <v>94</v>
      </c>
    </row>
    <row r="15" spans="1:5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80</v>
      </c>
      <c r="D18" s="139">
        <v>2.95</v>
      </c>
      <c r="E18" s="139">
        <f t="shared" si="0"/>
        <v>236</v>
      </c>
    </row>
    <row r="19" spans="1:5" x14ac:dyDescent="0.25">
      <c r="A19" s="16" t="s">
        <v>477</v>
      </c>
      <c r="B19" s="16" t="s">
        <v>79</v>
      </c>
      <c r="C19" s="16">
        <v>680</v>
      </c>
      <c r="D19" s="139">
        <v>4.7</v>
      </c>
      <c r="E19" s="139">
        <f t="shared" si="0"/>
        <v>3196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6981.75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" t="s">
        <v>45</v>
      </c>
      <c r="B23" s="31"/>
      <c r="C23" s="32"/>
      <c r="D23" s="32"/>
      <c r="E23" s="163">
        <f>SUM(E22:E22)</f>
        <v>2090</v>
      </c>
    </row>
    <row r="24" spans="1:5" x14ac:dyDescent="0.25">
      <c r="A24" s="22" t="s">
        <v>241</v>
      </c>
      <c r="B24" s="22"/>
      <c r="C24" s="33"/>
      <c r="D24" s="22"/>
      <c r="E24" s="160"/>
    </row>
    <row r="25" spans="1:5" x14ac:dyDescent="0.25">
      <c r="A25" s="118" t="s">
        <v>471</v>
      </c>
      <c r="B25" s="45" t="s">
        <v>50</v>
      </c>
      <c r="C25" s="166">
        <v>20</v>
      </c>
      <c r="D25" s="167">
        <v>0.06</v>
      </c>
      <c r="E25" s="168">
        <f>C25*D25*365</f>
        <v>438</v>
      </c>
    </row>
    <row r="26" spans="1:5" x14ac:dyDescent="0.25">
      <c r="A26" s="3" t="s">
        <v>51</v>
      </c>
      <c r="B26" s="31"/>
      <c r="C26" s="32"/>
      <c r="D26" s="32"/>
      <c r="E26" s="163">
        <f>SUM(E25:E25)</f>
        <v>438</v>
      </c>
    </row>
    <row r="27" spans="1:5" x14ac:dyDescent="0.25">
      <c r="A27" s="37" t="s">
        <v>65</v>
      </c>
      <c r="B27" s="37"/>
      <c r="C27" s="37"/>
      <c r="D27" s="37"/>
      <c r="E27" s="164">
        <f>SUM(E26,E20,E23)</f>
        <v>9509.75</v>
      </c>
    </row>
    <row r="30" spans="1:5" x14ac:dyDescent="0.25">
      <c r="A30" s="236" t="s">
        <v>53</v>
      </c>
      <c r="B30" s="237"/>
    </row>
    <row r="31" spans="1:5" x14ac:dyDescent="0.25">
      <c r="A31" s="15" t="str">
        <f>A11</f>
        <v>1-Insumos</v>
      </c>
      <c r="B31" s="25">
        <f>E20</f>
        <v>6981.75</v>
      </c>
    </row>
    <row r="32" spans="1:5" x14ac:dyDescent="0.25">
      <c r="A32" s="22" t="str">
        <f>A21</f>
        <v>2-Serviços</v>
      </c>
      <c r="B32" s="25">
        <f>E23</f>
        <v>2090</v>
      </c>
    </row>
    <row r="33" spans="1:4" x14ac:dyDescent="0.25">
      <c r="A33" s="22" t="str">
        <f>A24</f>
        <v>3-Outros Serviços</v>
      </c>
      <c r="B33" s="25">
        <f>E26</f>
        <v>438</v>
      </c>
    </row>
    <row r="34" spans="1:4" x14ac:dyDescent="0.25">
      <c r="A34" s="11" t="s">
        <v>65</v>
      </c>
      <c r="B34" s="38">
        <f>SUM(B31:B33)</f>
        <v>9509.75</v>
      </c>
    </row>
    <row r="37" spans="1:4" x14ac:dyDescent="0.25">
      <c r="A37" s="238" t="s">
        <v>537</v>
      </c>
      <c r="B37" s="238"/>
      <c r="C37" s="238"/>
      <c r="D37" s="238"/>
    </row>
    <row r="38" spans="1:4" x14ac:dyDescent="0.25">
      <c r="A38" t="s">
        <v>54</v>
      </c>
    </row>
    <row r="39" spans="1:4" ht="15.75" x14ac:dyDescent="0.25">
      <c r="A39" s="239" t="s">
        <v>55</v>
      </c>
      <c r="B39" s="239"/>
      <c r="C39" s="239"/>
      <c r="D39" s="239"/>
    </row>
    <row r="40" spans="1:4" ht="15.75" x14ac:dyDescent="0.25">
      <c r="A40" s="109" t="s">
        <v>520</v>
      </c>
      <c r="B40" s="109"/>
      <c r="C40" s="239"/>
      <c r="D40" s="239"/>
    </row>
    <row r="41" spans="1:4" ht="15.75" x14ac:dyDescent="0.25">
      <c r="A41" s="239" t="s">
        <v>57</v>
      </c>
      <c r="B41" s="239"/>
      <c r="C41" s="239"/>
      <c r="D41" s="239"/>
    </row>
    <row r="42" spans="1:4" ht="15.75" x14ac:dyDescent="0.25">
      <c r="A42" s="239" t="s">
        <v>521</v>
      </c>
      <c r="B42" s="239"/>
    </row>
  </sheetData>
  <mergeCells count="18">
    <mergeCell ref="A1:A2"/>
    <mergeCell ref="B1:E2"/>
    <mergeCell ref="A3:E3"/>
    <mergeCell ref="A4:E4"/>
    <mergeCell ref="A5:E5"/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workbookViewId="0">
      <selection sqref="A1:E46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4.7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4" t="s">
        <v>237</v>
      </c>
      <c r="B4" s="245"/>
      <c r="C4" s="245"/>
      <c r="D4" s="245"/>
      <c r="E4" s="246"/>
    </row>
    <row r="5" spans="1:5" x14ac:dyDescent="0.25">
      <c r="A5" s="244" t="s">
        <v>238</v>
      </c>
      <c r="B5" s="245"/>
      <c r="C5" s="245"/>
      <c r="D5" s="245"/>
      <c r="E5" s="246"/>
    </row>
    <row r="6" spans="1:5" x14ac:dyDescent="0.25">
      <c r="A6" s="68" t="s">
        <v>562</v>
      </c>
      <c r="B6" s="58"/>
      <c r="C6" s="58"/>
      <c r="D6" s="58"/>
      <c r="E6" s="59"/>
    </row>
    <row r="7" spans="1:5" x14ac:dyDescent="0.25">
      <c r="A7" s="261" t="s">
        <v>535</v>
      </c>
      <c r="B7" s="245"/>
      <c r="C7" s="245"/>
      <c r="D7" s="245"/>
      <c r="E7" s="246"/>
    </row>
    <row r="8" spans="1:5" x14ac:dyDescent="0.25">
      <c r="A8" s="261" t="s">
        <v>518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1.82</v>
      </c>
      <c r="D12" s="139">
        <v>2575</v>
      </c>
      <c r="E12" s="139">
        <f>C12*D12</f>
        <v>4686.5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</v>
      </c>
      <c r="D14" s="139">
        <v>4.7</v>
      </c>
      <c r="E14" s="139">
        <f t="shared" si="0"/>
        <v>94</v>
      </c>
    </row>
    <row r="15" spans="1:5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80</v>
      </c>
      <c r="D18" s="139">
        <v>2.95</v>
      </c>
      <c r="E18" s="139">
        <f t="shared" si="0"/>
        <v>236</v>
      </c>
    </row>
    <row r="19" spans="1:5" x14ac:dyDescent="0.25">
      <c r="A19" s="16" t="s">
        <v>477</v>
      </c>
      <c r="B19" s="16" t="s">
        <v>79</v>
      </c>
      <c r="C19" s="16">
        <v>760</v>
      </c>
      <c r="D19" s="139">
        <v>4.7</v>
      </c>
      <c r="E19" s="139">
        <f t="shared" si="0"/>
        <v>3572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8954.25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" t="s">
        <v>45</v>
      </c>
      <c r="B23" s="31"/>
      <c r="C23" s="32"/>
      <c r="D23" s="32"/>
      <c r="E23" s="163">
        <f>SUM(E22:E22)</f>
        <v>2090</v>
      </c>
    </row>
    <row r="24" spans="1:5" x14ac:dyDescent="0.25">
      <c r="A24" s="22" t="s">
        <v>241</v>
      </c>
      <c r="B24" s="22"/>
      <c r="C24" s="33"/>
      <c r="D24" s="22"/>
      <c r="E24" s="160"/>
    </row>
    <row r="25" spans="1:5" x14ac:dyDescent="0.25">
      <c r="A25" s="118" t="s">
        <v>471</v>
      </c>
      <c r="B25" s="45" t="s">
        <v>50</v>
      </c>
      <c r="C25" s="166">
        <v>25</v>
      </c>
      <c r="D25" s="167">
        <v>0.06</v>
      </c>
      <c r="E25" s="168">
        <f>C25*D25*365</f>
        <v>547.5</v>
      </c>
    </row>
    <row r="26" spans="1:5" x14ac:dyDescent="0.25">
      <c r="A26" s="3" t="s">
        <v>51</v>
      </c>
      <c r="B26" s="31"/>
      <c r="C26" s="32"/>
      <c r="D26" s="32"/>
      <c r="E26" s="163">
        <f>SUM(E25:E25)</f>
        <v>547.5</v>
      </c>
    </row>
    <row r="27" spans="1:5" x14ac:dyDescent="0.25">
      <c r="A27" s="37" t="s">
        <v>65</v>
      </c>
      <c r="B27" s="37"/>
      <c r="C27" s="37"/>
      <c r="D27" s="37"/>
      <c r="E27" s="164">
        <f>SUM(E26,E20,E23)</f>
        <v>11591.75</v>
      </c>
    </row>
    <row r="30" spans="1:5" x14ac:dyDescent="0.25">
      <c r="A30" s="236" t="s">
        <v>53</v>
      </c>
      <c r="B30" s="237"/>
    </row>
    <row r="31" spans="1:5" x14ac:dyDescent="0.25">
      <c r="A31" s="15" t="str">
        <f>A11</f>
        <v>1-Insumos</v>
      </c>
      <c r="B31" s="25">
        <f>E20</f>
        <v>8954.25</v>
      </c>
    </row>
    <row r="32" spans="1:5" x14ac:dyDescent="0.25">
      <c r="A32" s="22" t="str">
        <f>A21</f>
        <v>2-Serviços</v>
      </c>
      <c r="B32" s="25">
        <f>E23</f>
        <v>2090</v>
      </c>
    </row>
    <row r="33" spans="1:4" x14ac:dyDescent="0.25">
      <c r="A33" s="22" t="str">
        <f>A24</f>
        <v>3-Outros Serviços</v>
      </c>
      <c r="B33" s="25">
        <f>E26</f>
        <v>547.5</v>
      </c>
    </row>
    <row r="34" spans="1:4" x14ac:dyDescent="0.25">
      <c r="A34" s="11" t="s">
        <v>65</v>
      </c>
      <c r="B34" s="38">
        <f>SUM(B31:B33)</f>
        <v>11591.75</v>
      </c>
    </row>
    <row r="37" spans="1:4" x14ac:dyDescent="0.25">
      <c r="A37" s="238" t="s">
        <v>537</v>
      </c>
      <c r="B37" s="238"/>
      <c r="C37" s="238"/>
      <c r="D37" s="238"/>
    </row>
    <row r="38" spans="1:4" x14ac:dyDescent="0.25">
      <c r="A38" t="s">
        <v>54</v>
      </c>
    </row>
    <row r="39" spans="1:4" ht="15.75" x14ac:dyDescent="0.25">
      <c r="A39" s="239" t="s">
        <v>55</v>
      </c>
      <c r="B39" s="239"/>
      <c r="C39" s="239"/>
      <c r="D39" s="239"/>
    </row>
    <row r="40" spans="1:4" ht="15.75" x14ac:dyDescent="0.25">
      <c r="A40" s="109" t="s">
        <v>520</v>
      </c>
      <c r="B40" s="109"/>
      <c r="C40" s="239"/>
      <c r="D40" s="239"/>
    </row>
    <row r="41" spans="1:4" ht="15.75" x14ac:dyDescent="0.25">
      <c r="A41" s="239" t="s">
        <v>57</v>
      </c>
      <c r="B41" s="239"/>
      <c r="C41" s="239"/>
      <c r="D41" s="239"/>
    </row>
    <row r="42" spans="1:4" ht="15.75" x14ac:dyDescent="0.25">
      <c r="A42" s="239" t="s">
        <v>521</v>
      </c>
      <c r="B42" s="239"/>
    </row>
  </sheetData>
  <mergeCells count="18">
    <mergeCell ref="A39:B39"/>
    <mergeCell ref="C39:D39"/>
    <mergeCell ref="C40:D40"/>
    <mergeCell ref="A42:B42"/>
    <mergeCell ref="A41:B41"/>
    <mergeCell ref="C41:D41"/>
    <mergeCell ref="A9:E9"/>
    <mergeCell ref="A10:E10"/>
    <mergeCell ref="A30:B30"/>
    <mergeCell ref="A37:B37"/>
    <mergeCell ref="C37:D37"/>
    <mergeCell ref="A8:E8"/>
    <mergeCell ref="A1:A2"/>
    <mergeCell ref="B1:E2"/>
    <mergeCell ref="A3:E3"/>
    <mergeCell ref="A4:E4"/>
    <mergeCell ref="A5:E5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3"/>
  <sheetViews>
    <sheetView topLeftCell="A21" workbookViewId="0">
      <selection sqref="A1:E47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4" t="s">
        <v>234</v>
      </c>
      <c r="B4" s="245"/>
      <c r="C4" s="245"/>
      <c r="D4" s="245"/>
      <c r="E4" s="246"/>
    </row>
    <row r="5" spans="1:5" x14ac:dyDescent="0.25">
      <c r="A5" s="244" t="s">
        <v>238</v>
      </c>
      <c r="B5" s="245"/>
      <c r="C5" s="245"/>
      <c r="D5" s="245"/>
      <c r="E5" s="246"/>
    </row>
    <row r="6" spans="1:5" x14ac:dyDescent="0.25">
      <c r="A6" s="68" t="s">
        <v>562</v>
      </c>
      <c r="B6" s="58"/>
      <c r="C6" s="58"/>
      <c r="D6" s="58"/>
      <c r="E6" s="59"/>
    </row>
    <row r="7" spans="1:5" x14ac:dyDescent="0.25">
      <c r="A7" s="261" t="s">
        <v>535</v>
      </c>
      <c r="B7" s="245"/>
      <c r="C7" s="245"/>
      <c r="D7" s="245"/>
      <c r="E7" s="246"/>
    </row>
    <row r="8" spans="1:5" x14ac:dyDescent="0.25">
      <c r="A8" s="261" t="s">
        <v>519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2.04</v>
      </c>
      <c r="D12" s="139">
        <v>2575</v>
      </c>
      <c r="E12" s="139">
        <f>C12*D12</f>
        <v>5253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20.399999999999999</v>
      </c>
      <c r="D14" s="139">
        <v>4.7</v>
      </c>
      <c r="E14" s="139">
        <f t="shared" si="0"/>
        <v>95.88</v>
      </c>
    </row>
    <row r="15" spans="1:5" s="27" customFormat="1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130</v>
      </c>
      <c r="D18" s="139">
        <v>2.95</v>
      </c>
      <c r="E18" s="139">
        <f t="shared" si="0"/>
        <v>383.5</v>
      </c>
    </row>
    <row r="19" spans="1:5" x14ac:dyDescent="0.25">
      <c r="A19" s="16" t="s">
        <v>477</v>
      </c>
      <c r="B19" s="16" t="s">
        <v>79</v>
      </c>
      <c r="C19" s="16">
        <v>800</v>
      </c>
      <c r="D19" s="139">
        <v>4.7</v>
      </c>
      <c r="E19" s="139">
        <f t="shared" si="0"/>
        <v>3760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9858.130000000001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4" t="s">
        <v>523</v>
      </c>
      <c r="B23" s="16" t="s">
        <v>478</v>
      </c>
      <c r="C23" s="35">
        <v>30</v>
      </c>
      <c r="D23" s="165">
        <v>6.3</v>
      </c>
      <c r="E23" s="165">
        <f>C23*D23</f>
        <v>189</v>
      </c>
    </row>
    <row r="24" spans="1:5" x14ac:dyDescent="0.25">
      <c r="A24" s="3" t="s">
        <v>45</v>
      </c>
      <c r="B24" s="31"/>
      <c r="C24" s="32"/>
      <c r="D24" s="32"/>
      <c r="E24" s="163">
        <f>SUM(E22:E23)</f>
        <v>2279</v>
      </c>
    </row>
    <row r="25" spans="1:5" x14ac:dyDescent="0.25">
      <c r="A25" s="22" t="s">
        <v>241</v>
      </c>
      <c r="B25" s="22"/>
      <c r="C25" s="33"/>
      <c r="D25" s="22"/>
      <c r="E25" s="160"/>
    </row>
    <row r="26" spans="1:5" x14ac:dyDescent="0.25">
      <c r="A26" s="118" t="s">
        <v>471</v>
      </c>
      <c r="B26" s="45" t="s">
        <v>50</v>
      </c>
      <c r="C26" s="166">
        <v>30</v>
      </c>
      <c r="D26" s="167">
        <v>0.06</v>
      </c>
      <c r="E26" s="168">
        <f>C26*D26*365</f>
        <v>656.99999999999989</v>
      </c>
    </row>
    <row r="27" spans="1:5" x14ac:dyDescent="0.25">
      <c r="A27" s="3" t="s">
        <v>51</v>
      </c>
      <c r="B27" s="31"/>
      <c r="C27" s="32"/>
      <c r="D27" s="32"/>
      <c r="E27" s="163">
        <f>SUM(E26:E26)</f>
        <v>656.99999999999989</v>
      </c>
    </row>
    <row r="28" spans="1:5" x14ac:dyDescent="0.25">
      <c r="A28" s="37" t="s">
        <v>65</v>
      </c>
      <c r="B28" s="37"/>
      <c r="C28" s="37"/>
      <c r="D28" s="37"/>
      <c r="E28" s="164">
        <f>SUM(E27,E20,E24)</f>
        <v>12794.130000000001</v>
      </c>
    </row>
    <row r="31" spans="1:5" x14ac:dyDescent="0.25">
      <c r="A31" s="236" t="s">
        <v>53</v>
      </c>
      <c r="B31" s="237"/>
    </row>
    <row r="32" spans="1:5" x14ac:dyDescent="0.25">
      <c r="A32" s="15" t="str">
        <f>A11</f>
        <v>1-Insumos</v>
      </c>
      <c r="B32" s="25">
        <f>E20</f>
        <v>9858.130000000001</v>
      </c>
    </row>
    <row r="33" spans="1:4" x14ac:dyDescent="0.25">
      <c r="A33" s="22" t="str">
        <f>A21</f>
        <v>2-Serviços</v>
      </c>
      <c r="B33" s="25">
        <f>E24</f>
        <v>2279</v>
      </c>
    </row>
    <row r="34" spans="1:4" x14ac:dyDescent="0.25">
      <c r="A34" s="22" t="str">
        <f>A25</f>
        <v>3-Outros Serviços</v>
      </c>
      <c r="B34" s="25">
        <f>E27</f>
        <v>656.99999999999989</v>
      </c>
    </row>
    <row r="35" spans="1:4" x14ac:dyDescent="0.25">
      <c r="A35" s="11" t="s">
        <v>65</v>
      </c>
      <c r="B35" s="38">
        <f>SUM(B32:B34)</f>
        <v>12794.130000000001</v>
      </c>
    </row>
    <row r="38" spans="1:4" x14ac:dyDescent="0.25">
      <c r="A38" s="238" t="s">
        <v>537</v>
      </c>
      <c r="B38" s="238"/>
      <c r="C38" s="238"/>
      <c r="D38" s="238"/>
    </row>
    <row r="39" spans="1:4" x14ac:dyDescent="0.25">
      <c r="A39" t="s">
        <v>54</v>
      </c>
    </row>
    <row r="40" spans="1:4" ht="15.75" x14ac:dyDescent="0.25">
      <c r="A40" s="239" t="s">
        <v>55</v>
      </c>
      <c r="B40" s="239"/>
      <c r="C40" s="239"/>
      <c r="D40" s="239"/>
    </row>
    <row r="41" spans="1:4" ht="15.75" x14ac:dyDescent="0.25">
      <c r="A41" s="109" t="s">
        <v>520</v>
      </c>
      <c r="B41" s="109"/>
      <c r="C41" s="239"/>
      <c r="D41" s="239"/>
    </row>
    <row r="42" spans="1:4" ht="15.75" x14ac:dyDescent="0.25">
      <c r="A42" s="239" t="s">
        <v>57</v>
      </c>
      <c r="B42" s="239"/>
      <c r="C42" s="239"/>
      <c r="D42" s="239"/>
    </row>
    <row r="43" spans="1:4" ht="15.75" x14ac:dyDescent="0.25">
      <c r="A43" s="239" t="s">
        <v>521</v>
      </c>
      <c r="B43" s="239"/>
    </row>
  </sheetData>
  <mergeCells count="18">
    <mergeCell ref="A1:A2"/>
    <mergeCell ref="B1:E2"/>
    <mergeCell ref="A3:E3"/>
    <mergeCell ref="A4:E4"/>
    <mergeCell ref="A5:E5"/>
    <mergeCell ref="C41:D41"/>
    <mergeCell ref="A43:B43"/>
    <mergeCell ref="A42:B42"/>
    <mergeCell ref="C42:D42"/>
    <mergeCell ref="A7:E7"/>
    <mergeCell ref="A8:E8"/>
    <mergeCell ref="A31:B31"/>
    <mergeCell ref="A38:B38"/>
    <mergeCell ref="C38:D38"/>
    <mergeCell ref="A40:B40"/>
    <mergeCell ref="C40:D40"/>
    <mergeCell ref="A9:E9"/>
    <mergeCell ref="A10:E1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workbookViewId="0">
      <selection sqref="A1:E69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43" t="s">
        <v>444</v>
      </c>
      <c r="B3" s="243"/>
      <c r="C3" s="244" t="s">
        <v>2</v>
      </c>
      <c r="D3" s="245"/>
      <c r="E3" s="246"/>
    </row>
    <row r="4" spans="1:5" x14ac:dyDescent="0.25">
      <c r="A4" s="247" t="s">
        <v>445</v>
      </c>
      <c r="B4" s="248"/>
      <c r="C4" s="244" t="s">
        <v>446</v>
      </c>
      <c r="D4" s="245"/>
      <c r="E4" s="246"/>
    </row>
    <row r="5" spans="1:5" ht="15.75" x14ac:dyDescent="0.25">
      <c r="A5" s="249" t="s">
        <v>535</v>
      </c>
      <c r="B5" s="249"/>
      <c r="C5" s="250" t="s">
        <v>432</v>
      </c>
      <c r="D5" s="251"/>
      <c r="E5" s="252"/>
    </row>
    <row r="6" spans="1:5" ht="15.75" x14ac:dyDescent="0.25">
      <c r="A6" s="258" t="s">
        <v>539</v>
      </c>
      <c r="B6" s="259"/>
      <c r="C6" s="250" t="s">
        <v>447</v>
      </c>
      <c r="D6" s="251"/>
      <c r="E6" s="252"/>
    </row>
    <row r="7" spans="1:5" x14ac:dyDescent="0.25">
      <c r="A7" s="255" t="s">
        <v>429</v>
      </c>
      <c r="B7" s="256"/>
      <c r="C7" s="256"/>
      <c r="D7" s="256"/>
      <c r="E7" s="257"/>
    </row>
    <row r="8" spans="1:5" x14ac:dyDescent="0.25">
      <c r="A8" s="240" t="s">
        <v>414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1.5</v>
      </c>
      <c r="D11" s="18">
        <f>'[1]Referência Laranja'!D6</f>
        <v>300.25</v>
      </c>
      <c r="E11" s="18">
        <f t="shared" ref="E11:E16" si="0">C11*D11</f>
        <v>450.375</v>
      </c>
    </row>
    <row r="12" spans="1:5" x14ac:dyDescent="0.25">
      <c r="A12" s="16" t="s">
        <v>415</v>
      </c>
      <c r="B12" s="55" t="s">
        <v>14</v>
      </c>
      <c r="C12" s="56">
        <v>0.6</v>
      </c>
      <c r="D12" s="18">
        <f>'[1]Referência Laranja'!D7</f>
        <v>3111.444</v>
      </c>
      <c r="E12" s="18">
        <f t="shared" si="0"/>
        <v>1866.8663999999999</v>
      </c>
    </row>
    <row r="13" spans="1:5" x14ac:dyDescent="0.25">
      <c r="A13" s="16" t="s">
        <v>67</v>
      </c>
      <c r="B13" s="55" t="s">
        <v>14</v>
      </c>
      <c r="C13" s="198">
        <v>8</v>
      </c>
      <c r="D13" s="18">
        <f>'[1]Referência Laranja'!D8</f>
        <v>407.16666666666669</v>
      </c>
      <c r="E13" s="18">
        <f t="shared" si="0"/>
        <v>3257.3333333333335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Laranja'!D9</f>
        <v>2165.5</v>
      </c>
      <c r="E14" s="18">
        <f t="shared" si="0"/>
        <v>1732.4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f>'[1]Referência Laranja'!D10</f>
        <v>1926.2750000000001</v>
      </c>
      <c r="E15" s="18">
        <f t="shared" si="0"/>
        <v>1155.7650000000001</v>
      </c>
    </row>
    <row r="16" spans="1:5" x14ac:dyDescent="0.25">
      <c r="A16" s="16" t="s">
        <v>259</v>
      </c>
      <c r="B16" s="55" t="s">
        <v>14</v>
      </c>
      <c r="C16" s="56">
        <v>0.3</v>
      </c>
      <c r="D16" s="18">
        <f>'[1]Referência Laranja'!D11</f>
        <v>3464.8979999999997</v>
      </c>
      <c r="E16" s="18">
        <f t="shared" si="0"/>
        <v>1039.4694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9502.2091333333319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159</v>
      </c>
      <c r="B19" s="120" t="s">
        <v>146</v>
      </c>
      <c r="C19" s="56">
        <v>3</v>
      </c>
      <c r="D19" s="150">
        <v>150</v>
      </c>
      <c r="E19" s="18">
        <f>C19*D19</f>
        <v>450</v>
      </c>
    </row>
    <row r="20" spans="1:5" x14ac:dyDescent="0.25">
      <c r="A20" s="16" t="s">
        <v>416</v>
      </c>
      <c r="B20" s="120" t="s">
        <v>146</v>
      </c>
      <c r="C20" s="56">
        <v>4</v>
      </c>
      <c r="D20" s="150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146</v>
      </c>
      <c r="C21" s="56">
        <v>6</v>
      </c>
      <c r="D21" s="150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434</v>
      </c>
      <c r="C24" s="199">
        <v>5</v>
      </c>
      <c r="D24" s="46">
        <f>'[1]Referência Laranja'!D13</f>
        <v>9.1812500000000004</v>
      </c>
      <c r="E24" s="18">
        <f t="shared" ref="E24:E37" si="2">C24*D24</f>
        <v>45.90625</v>
      </c>
    </row>
    <row r="25" spans="1:5" x14ac:dyDescent="0.25">
      <c r="A25" s="16" t="s">
        <v>33</v>
      </c>
      <c r="B25" s="45" t="s">
        <v>434</v>
      </c>
      <c r="C25" s="199">
        <v>6</v>
      </c>
      <c r="D25" s="46">
        <f>'[1]Referência Laranja'!D14</f>
        <v>66.75</v>
      </c>
      <c r="E25" s="18">
        <f t="shared" si="2"/>
        <v>400.5</v>
      </c>
    </row>
    <row r="26" spans="1:5" x14ac:dyDescent="0.25">
      <c r="A26" s="16" t="s">
        <v>34</v>
      </c>
      <c r="B26" s="45" t="s">
        <v>434</v>
      </c>
      <c r="C26" s="199">
        <v>3</v>
      </c>
      <c r="D26" s="46">
        <f>'[1]Referência Laranja'!D15</f>
        <v>46.93</v>
      </c>
      <c r="E26" s="18">
        <f t="shared" si="2"/>
        <v>140.79</v>
      </c>
    </row>
    <row r="27" spans="1:5" x14ac:dyDescent="0.25">
      <c r="A27" s="16" t="s">
        <v>35</v>
      </c>
      <c r="B27" s="45" t="s">
        <v>434</v>
      </c>
      <c r="C27" s="199">
        <v>6</v>
      </c>
      <c r="D27" s="46">
        <f>'[1]Referência Laranja'!D16</f>
        <v>14.18</v>
      </c>
      <c r="E27" s="18">
        <f t="shared" si="2"/>
        <v>85.08</v>
      </c>
    </row>
    <row r="28" spans="1:5" x14ac:dyDescent="0.25">
      <c r="A28" s="34" t="s">
        <v>16</v>
      </c>
      <c r="B28" s="45" t="s">
        <v>434</v>
      </c>
      <c r="C28" s="199">
        <v>6</v>
      </c>
      <c r="D28" s="46">
        <f>'[1]Referência Laranja'!D17</f>
        <v>31.608333333333334</v>
      </c>
      <c r="E28" s="18">
        <f t="shared" si="2"/>
        <v>189.65</v>
      </c>
    </row>
    <row r="29" spans="1:5" x14ac:dyDescent="0.25">
      <c r="A29" s="34" t="s">
        <v>18</v>
      </c>
      <c r="B29" s="45" t="s">
        <v>434</v>
      </c>
      <c r="C29" s="199">
        <v>2</v>
      </c>
      <c r="D29" s="46">
        <f>'[1]Referência Laranja'!D18</f>
        <v>73.068000000000012</v>
      </c>
      <c r="E29" s="18">
        <f t="shared" si="2"/>
        <v>146.13600000000002</v>
      </c>
    </row>
    <row r="30" spans="1:5" x14ac:dyDescent="0.25">
      <c r="A30" s="34" t="s">
        <v>19</v>
      </c>
      <c r="B30" s="45" t="s">
        <v>434</v>
      </c>
      <c r="C30" s="199">
        <v>4</v>
      </c>
      <c r="D30" s="46">
        <f>'[1]Referência Laranja'!D19</f>
        <v>66</v>
      </c>
      <c r="E30" s="18">
        <f t="shared" si="2"/>
        <v>264</v>
      </c>
    </row>
    <row r="31" spans="1:5" x14ac:dyDescent="0.25">
      <c r="A31" s="34" t="s">
        <v>29</v>
      </c>
      <c r="B31" s="45" t="s">
        <v>434</v>
      </c>
      <c r="C31" s="199">
        <v>1</v>
      </c>
      <c r="D31" s="46">
        <f>'[1]Referência Laranja'!D20</f>
        <v>166</v>
      </c>
      <c r="E31" s="18">
        <f t="shared" si="2"/>
        <v>166</v>
      </c>
    </row>
    <row r="32" spans="1:5" x14ac:dyDescent="0.25">
      <c r="A32" s="149" t="s">
        <v>30</v>
      </c>
      <c r="B32" s="45" t="s">
        <v>434</v>
      </c>
      <c r="C32" s="199">
        <v>0.12</v>
      </c>
      <c r="D32" s="46">
        <f>'[1]Referência Laranja'!D21</f>
        <v>205.93333333333331</v>
      </c>
      <c r="E32" s="18">
        <f t="shared" si="2"/>
        <v>24.711999999999996</v>
      </c>
    </row>
    <row r="33" spans="1:5" x14ac:dyDescent="0.25">
      <c r="A33" s="136" t="s">
        <v>21</v>
      </c>
      <c r="B33" s="45" t="s">
        <v>434</v>
      </c>
      <c r="C33" s="199">
        <v>1.6</v>
      </c>
      <c r="D33" s="46">
        <f>'[1]Referência Laranja'!D22</f>
        <v>104.25</v>
      </c>
      <c r="E33" s="18">
        <f t="shared" si="2"/>
        <v>166.8</v>
      </c>
    </row>
    <row r="34" spans="1:5" x14ac:dyDescent="0.25">
      <c r="A34" s="136" t="s">
        <v>22</v>
      </c>
      <c r="B34" s="45" t="s">
        <v>434</v>
      </c>
      <c r="C34" s="199">
        <v>1.6</v>
      </c>
      <c r="D34" s="46">
        <f>'[1]Referência Laranja'!D23</f>
        <v>57.817499999999995</v>
      </c>
      <c r="E34" s="18">
        <f t="shared" si="2"/>
        <v>92.507999999999996</v>
      </c>
    </row>
    <row r="35" spans="1:5" x14ac:dyDescent="0.25">
      <c r="A35" s="136" t="s">
        <v>23</v>
      </c>
      <c r="B35" s="45" t="s">
        <v>434</v>
      </c>
      <c r="C35" s="199">
        <v>1</v>
      </c>
      <c r="D35" s="46">
        <f>'[1]Referência Laranja'!D24</f>
        <v>119.16</v>
      </c>
      <c r="E35" s="18">
        <f t="shared" si="2"/>
        <v>119.16</v>
      </c>
    </row>
    <row r="36" spans="1:5" x14ac:dyDescent="0.25">
      <c r="A36" s="136" t="s">
        <v>421</v>
      </c>
      <c r="B36" s="45" t="s">
        <v>417</v>
      </c>
      <c r="C36" s="199">
        <v>2.4</v>
      </c>
      <c r="D36" s="46">
        <f>'[1]Referência Laranja'!D25</f>
        <v>43.863333333333337</v>
      </c>
      <c r="E36" s="18">
        <f t="shared" si="2"/>
        <v>105.27200000000001</v>
      </c>
    </row>
    <row r="37" spans="1:5" x14ac:dyDescent="0.25">
      <c r="A37" s="136" t="s">
        <v>422</v>
      </c>
      <c r="B37" s="45" t="s">
        <v>417</v>
      </c>
      <c r="C37" s="199">
        <v>2</v>
      </c>
      <c r="D37" s="46">
        <f>'[1]Referência Laranja'!D26</f>
        <v>52.666666666666664</v>
      </c>
      <c r="E37" s="18">
        <f t="shared" si="2"/>
        <v>105.33333333333333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2051.8475833333332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424</v>
      </c>
      <c r="B40" s="45" t="s">
        <v>146</v>
      </c>
      <c r="C40" s="57">
        <v>6</v>
      </c>
      <c r="D40" s="150">
        <v>150</v>
      </c>
      <c r="E40" s="18">
        <f t="shared" ref="E40:E44" si="3">C40*D40</f>
        <v>900</v>
      </c>
    </row>
    <row r="41" spans="1:5" x14ac:dyDescent="0.25">
      <c r="A41" s="147" t="s">
        <v>423</v>
      </c>
      <c r="B41" s="45" t="s">
        <v>146</v>
      </c>
      <c r="C41" s="57">
        <v>12</v>
      </c>
      <c r="D41" s="150">
        <v>150</v>
      </c>
      <c r="E41" s="18">
        <f t="shared" si="3"/>
        <v>1800</v>
      </c>
    </row>
    <row r="42" spans="1:5" x14ac:dyDescent="0.25">
      <c r="A42" s="34" t="s">
        <v>437</v>
      </c>
      <c r="B42" s="45" t="s">
        <v>63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34" t="s">
        <v>425</v>
      </c>
      <c r="B43" s="45" t="s">
        <v>63</v>
      </c>
      <c r="C43" s="57">
        <v>4</v>
      </c>
      <c r="D43" s="150">
        <v>150</v>
      </c>
      <c r="E43" s="18">
        <f t="shared" si="3"/>
        <v>600</v>
      </c>
    </row>
    <row r="44" spans="1:5" x14ac:dyDescent="0.25">
      <c r="A44" s="34" t="s">
        <v>168</v>
      </c>
      <c r="B44" s="45" t="s">
        <v>146</v>
      </c>
      <c r="C44" s="57">
        <v>6</v>
      </c>
      <c r="D44" s="150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130</v>
      </c>
      <c r="B47" s="16" t="s">
        <v>448</v>
      </c>
      <c r="C47" s="45">
        <v>800</v>
      </c>
      <c r="D47" s="18">
        <v>7</v>
      </c>
      <c r="E47" s="18">
        <f t="shared" ref="E47:E50" si="4">C47*D47</f>
        <v>5600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2200</v>
      </c>
      <c r="E48" s="18">
        <f t="shared" si="4"/>
        <v>2200</v>
      </c>
    </row>
    <row r="49" spans="1:5" x14ac:dyDescent="0.25">
      <c r="A49" s="16" t="s">
        <v>132</v>
      </c>
      <c r="B49" s="16" t="s">
        <v>48</v>
      </c>
      <c r="C49" s="45">
        <v>3</v>
      </c>
      <c r="D49" s="18">
        <v>180</v>
      </c>
      <c r="E49" s="18">
        <f t="shared" si="4"/>
        <v>540</v>
      </c>
    </row>
    <row r="50" spans="1:5" x14ac:dyDescent="0.25">
      <c r="A50" s="16" t="s">
        <v>133</v>
      </c>
      <c r="B50" s="16" t="s">
        <v>146</v>
      </c>
      <c r="C50" s="45">
        <v>3</v>
      </c>
      <c r="D50" s="18">
        <v>160</v>
      </c>
      <c r="E50" s="18">
        <f t="shared" si="4"/>
        <v>480</v>
      </c>
    </row>
    <row r="51" spans="1:5" x14ac:dyDescent="0.25">
      <c r="A51" s="3" t="s">
        <v>111</v>
      </c>
      <c r="B51" s="3"/>
      <c r="C51" s="3"/>
      <c r="D51" s="3"/>
      <c r="E51" s="38">
        <f>SUM(E47:E50)</f>
        <v>8820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27724.056716666666</v>
      </c>
    </row>
    <row r="55" spans="1:5" x14ac:dyDescent="0.25">
      <c r="A55" s="236" t="s">
        <v>53</v>
      </c>
      <c r="B55" s="237"/>
    </row>
    <row r="56" spans="1:5" x14ac:dyDescent="0.25">
      <c r="A56" s="15" t="s">
        <v>139</v>
      </c>
      <c r="B56" s="67">
        <f>E17</f>
        <v>9502.2091333333319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2051.8475833333332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104</v>
      </c>
      <c r="B60" s="25">
        <f>E51</f>
        <v>8820</v>
      </c>
    </row>
    <row r="61" spans="1:5" x14ac:dyDescent="0.25">
      <c r="A61" s="11" t="s">
        <v>52</v>
      </c>
      <c r="B61" s="38">
        <f>SUM(B56:B60)</f>
        <v>27724.056716666666</v>
      </c>
    </row>
    <row r="64" spans="1:5" x14ac:dyDescent="0.25">
      <c r="A64" s="238" t="s">
        <v>537</v>
      </c>
      <c r="B64" s="238"/>
      <c r="C64" s="238"/>
      <c r="D64" s="238"/>
    </row>
    <row r="65" spans="1:4" x14ac:dyDescent="0.25">
      <c r="A65" t="s">
        <v>54</v>
      </c>
    </row>
    <row r="66" spans="1:4" ht="15.75" x14ac:dyDescent="0.25">
      <c r="A66" s="239" t="s">
        <v>55</v>
      </c>
      <c r="B66" s="239"/>
      <c r="C66" s="239"/>
      <c r="D66" s="239"/>
    </row>
    <row r="67" spans="1:4" ht="15.75" x14ac:dyDescent="0.25">
      <c r="A67" s="109" t="s">
        <v>520</v>
      </c>
      <c r="B67" s="109"/>
      <c r="C67" s="239"/>
      <c r="D67" s="239"/>
    </row>
    <row r="68" spans="1:4" ht="15.75" x14ac:dyDescent="0.25">
      <c r="A68" s="239" t="s">
        <v>57</v>
      </c>
      <c r="B68" s="239"/>
      <c r="C68" s="239"/>
      <c r="D68" s="239"/>
    </row>
    <row r="69" spans="1:4" ht="15.75" x14ac:dyDescent="0.25">
      <c r="A69" s="239" t="s">
        <v>521</v>
      </c>
      <c r="B69" s="239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68:B68"/>
    <mergeCell ref="C68:D68"/>
    <mergeCell ref="A69:B69"/>
    <mergeCell ref="A9:E9"/>
    <mergeCell ref="A55:B55"/>
    <mergeCell ref="A64:B64"/>
    <mergeCell ref="C64:D64"/>
    <mergeCell ref="A66:B66"/>
    <mergeCell ref="C66:D66"/>
    <mergeCell ref="C67:D6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workbookViewId="0">
      <selection sqref="A1:E61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67"/>
      <c r="B1" s="268" t="s">
        <v>0</v>
      </c>
      <c r="C1" s="268"/>
      <c r="D1" s="268"/>
      <c r="E1" s="268"/>
    </row>
    <row r="2" spans="1:5" ht="27.75" customHeight="1" x14ac:dyDescent="0.25">
      <c r="A2" s="267"/>
      <c r="B2" s="268"/>
      <c r="C2" s="268"/>
      <c r="D2" s="268"/>
      <c r="E2" s="268"/>
    </row>
    <row r="3" spans="1:5" x14ac:dyDescent="0.25">
      <c r="A3" s="269" t="s">
        <v>1</v>
      </c>
      <c r="B3" s="269"/>
      <c r="C3" s="263" t="s">
        <v>2</v>
      </c>
      <c r="D3" s="264"/>
      <c r="E3" s="265"/>
    </row>
    <row r="4" spans="1:5" x14ac:dyDescent="0.25">
      <c r="A4" s="270" t="s">
        <v>3</v>
      </c>
      <c r="B4" s="270"/>
      <c r="C4" s="263" t="s">
        <v>4</v>
      </c>
      <c r="D4" s="264"/>
      <c r="E4" s="265"/>
    </row>
    <row r="5" spans="1:5" ht="15.75" x14ac:dyDescent="0.25">
      <c r="A5" s="249" t="s">
        <v>535</v>
      </c>
      <c r="B5" s="249"/>
      <c r="C5" s="263" t="s">
        <v>5</v>
      </c>
      <c r="D5" s="264"/>
      <c r="E5" s="265"/>
    </row>
    <row r="6" spans="1:5" x14ac:dyDescent="0.25">
      <c r="A6" s="261" t="s">
        <v>540</v>
      </c>
      <c r="B6" s="246"/>
      <c r="C6" s="144" t="s">
        <v>242</v>
      </c>
      <c r="D6" s="144"/>
      <c r="E6" s="145"/>
    </row>
    <row r="7" spans="1:5" x14ac:dyDescent="0.25">
      <c r="A7" s="255" t="s">
        <v>541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2" t="s">
        <v>9</v>
      </c>
      <c r="C10" s="2" t="s">
        <v>449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2">
        <v>1.5329999999999999</v>
      </c>
      <c r="D11" s="153">
        <v>2685</v>
      </c>
      <c r="E11" s="153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2">
        <v>1.5</v>
      </c>
      <c r="D12" s="153">
        <f>'[1]Referência Café Baixa'!D7</f>
        <v>300.25</v>
      </c>
      <c r="E12" s="153">
        <f t="shared" ref="E12:E31" si="0">PRODUCT(C12*D12)</f>
        <v>450.375</v>
      </c>
    </row>
    <row r="13" spans="1:5" x14ac:dyDescent="0.25">
      <c r="A13" s="7" t="s">
        <v>16</v>
      </c>
      <c r="B13" s="7" t="s">
        <v>17</v>
      </c>
      <c r="C13" s="152">
        <v>2</v>
      </c>
      <c r="D13" s="153">
        <f>'[1]Referência Café Baixa'!D9</f>
        <v>73.068000000000012</v>
      </c>
      <c r="E13" s="153">
        <f t="shared" si="0"/>
        <v>146.13600000000002</v>
      </c>
    </row>
    <row r="14" spans="1:5" x14ac:dyDescent="0.25">
      <c r="A14" s="7" t="s">
        <v>18</v>
      </c>
      <c r="B14" s="7" t="s">
        <v>17</v>
      </c>
      <c r="C14" s="152">
        <v>1.2</v>
      </c>
      <c r="D14" s="153">
        <f>'[1]Referência Café Baixa'!D10</f>
        <v>200.39</v>
      </c>
      <c r="E14" s="153">
        <f t="shared" si="0"/>
        <v>240.46799999999996</v>
      </c>
    </row>
    <row r="15" spans="1:5" x14ac:dyDescent="0.25">
      <c r="A15" s="7" t="s">
        <v>19</v>
      </c>
      <c r="B15" s="7" t="s">
        <v>17</v>
      </c>
      <c r="C15" s="152">
        <v>3</v>
      </c>
      <c r="D15" s="153">
        <f>'[1]Referência Café Baixa'!D11</f>
        <v>66</v>
      </c>
      <c r="E15" s="153">
        <f t="shared" si="0"/>
        <v>198</v>
      </c>
    </row>
    <row r="16" spans="1:5" x14ac:dyDescent="0.25">
      <c r="A16" s="7" t="s">
        <v>20</v>
      </c>
      <c r="B16" s="7" t="s">
        <v>17</v>
      </c>
      <c r="C16" s="152">
        <v>1</v>
      </c>
      <c r="D16" s="153">
        <f>'[1]Referência Café Baixa'!D12</f>
        <v>55.954999999999998</v>
      </c>
      <c r="E16" s="153">
        <f t="shared" si="0"/>
        <v>55.954999999999998</v>
      </c>
    </row>
    <row r="17" spans="1:5" x14ac:dyDescent="0.25">
      <c r="A17" s="7" t="s">
        <v>21</v>
      </c>
      <c r="B17" s="7" t="s">
        <v>17</v>
      </c>
      <c r="C17" s="152">
        <v>5</v>
      </c>
      <c r="D17" s="153">
        <f>'[1]Referência Café Baixa'!D13</f>
        <v>33.175714285714285</v>
      </c>
      <c r="E17" s="153">
        <f t="shared" si="0"/>
        <v>165.87857142857143</v>
      </c>
    </row>
    <row r="18" spans="1:5" x14ac:dyDescent="0.25">
      <c r="A18" s="7" t="s">
        <v>22</v>
      </c>
      <c r="B18" s="7" t="s">
        <v>17</v>
      </c>
      <c r="C18" s="152">
        <v>0.1</v>
      </c>
      <c r="D18" s="153">
        <f>'[1]Referência Café Baixa'!D14</f>
        <v>1078.3319999999999</v>
      </c>
      <c r="E18" s="153">
        <f t="shared" si="0"/>
        <v>107.83319999999999</v>
      </c>
    </row>
    <row r="19" spans="1:5" x14ac:dyDescent="0.25">
      <c r="A19" s="7" t="s">
        <v>23</v>
      </c>
      <c r="B19" s="7" t="s">
        <v>17</v>
      </c>
      <c r="C19" s="152">
        <v>0.5</v>
      </c>
      <c r="D19" s="153">
        <f>'[1]Referência Café Baixa'!D15</f>
        <v>456.42333333333335</v>
      </c>
      <c r="E19" s="153">
        <f t="shared" si="0"/>
        <v>228.21166666666667</v>
      </c>
    </row>
    <row r="20" spans="1:5" x14ac:dyDescent="0.25">
      <c r="A20" s="7" t="s">
        <v>24</v>
      </c>
      <c r="B20" s="7" t="s">
        <v>17</v>
      </c>
      <c r="C20" s="152">
        <v>2</v>
      </c>
      <c r="D20" s="153">
        <f>'[1]Referência Café Baixa'!D16</f>
        <v>139.4</v>
      </c>
      <c r="E20" s="153">
        <f t="shared" si="0"/>
        <v>278.8</v>
      </c>
    </row>
    <row r="21" spans="1:5" x14ac:dyDescent="0.25">
      <c r="A21" s="7" t="s">
        <v>25</v>
      </c>
      <c r="B21" s="7" t="s">
        <v>17</v>
      </c>
      <c r="C21" s="170">
        <v>1.25</v>
      </c>
      <c r="D21" s="153">
        <f>'[1]Referência Café Baixa'!D17</f>
        <v>65.8</v>
      </c>
      <c r="E21" s="153">
        <f t="shared" si="0"/>
        <v>82.25</v>
      </c>
    </row>
    <row r="22" spans="1:5" x14ac:dyDescent="0.25">
      <c r="A22" s="7" t="s">
        <v>26</v>
      </c>
      <c r="B22" s="7" t="s">
        <v>17</v>
      </c>
      <c r="C22" s="152">
        <v>1</v>
      </c>
      <c r="D22" s="153">
        <f>'[1]Referência Café Baixa'!D18</f>
        <v>73</v>
      </c>
      <c r="E22" s="153">
        <f t="shared" si="0"/>
        <v>73</v>
      </c>
    </row>
    <row r="23" spans="1:5" x14ac:dyDescent="0.25">
      <c r="A23" s="7" t="s">
        <v>27</v>
      </c>
      <c r="B23" s="7" t="s">
        <v>17</v>
      </c>
      <c r="C23" s="152">
        <v>0.8</v>
      </c>
      <c r="D23" s="153">
        <f>'[1]Referência Café Baixa'!D19</f>
        <v>221.33</v>
      </c>
      <c r="E23" s="153">
        <f t="shared" si="0"/>
        <v>177.06400000000002</v>
      </c>
    </row>
    <row r="24" spans="1:5" x14ac:dyDescent="0.25">
      <c r="A24" s="7" t="s">
        <v>28</v>
      </c>
      <c r="B24" s="7" t="s">
        <v>17</v>
      </c>
      <c r="C24" s="152">
        <v>0.4</v>
      </c>
      <c r="D24" s="153">
        <f>'[1]Referência Café Baixa'!D20</f>
        <v>119.16</v>
      </c>
      <c r="E24" s="153">
        <f t="shared" si="0"/>
        <v>47.664000000000001</v>
      </c>
    </row>
    <row r="25" spans="1:5" x14ac:dyDescent="0.25">
      <c r="A25" s="7" t="s">
        <v>29</v>
      </c>
      <c r="B25" s="7" t="s">
        <v>17</v>
      </c>
      <c r="C25" s="152">
        <v>4</v>
      </c>
      <c r="D25" s="153">
        <f>'[1]Referência Café Baixa'!D27</f>
        <v>30.544444444444441</v>
      </c>
      <c r="E25" s="153">
        <f t="shared" si="0"/>
        <v>122.17777777777776</v>
      </c>
    </row>
    <row r="26" spans="1:5" x14ac:dyDescent="0.25">
      <c r="A26" s="7" t="s">
        <v>30</v>
      </c>
      <c r="B26" s="7" t="s">
        <v>17</v>
      </c>
      <c r="C26" s="170">
        <v>0.1</v>
      </c>
      <c r="D26" s="153">
        <f>'[1]Referência Café Baixa'!D28</f>
        <v>205.93333333333331</v>
      </c>
      <c r="E26" s="153">
        <f t="shared" si="0"/>
        <v>20.593333333333334</v>
      </c>
    </row>
    <row r="27" spans="1:5" x14ac:dyDescent="0.25">
      <c r="A27" s="7" t="s">
        <v>31</v>
      </c>
      <c r="B27" s="7" t="s">
        <v>17</v>
      </c>
      <c r="C27" s="152">
        <v>0.5</v>
      </c>
      <c r="D27" s="153">
        <f>'[1]Referência Café Baixa'!D29</f>
        <v>65.8</v>
      </c>
      <c r="E27" s="153">
        <f t="shared" si="0"/>
        <v>32.9</v>
      </c>
    </row>
    <row r="28" spans="1:5" x14ac:dyDescent="0.25">
      <c r="A28" s="7" t="s">
        <v>32</v>
      </c>
      <c r="B28" s="7" t="s">
        <v>17</v>
      </c>
      <c r="C28" s="152">
        <v>10</v>
      </c>
      <c r="D28" s="153">
        <f>'[1]Referência Café Baixa'!D22</f>
        <v>17.420000000000002</v>
      </c>
      <c r="E28" s="153">
        <f t="shared" si="0"/>
        <v>174.20000000000002</v>
      </c>
    </row>
    <row r="29" spans="1:5" x14ac:dyDescent="0.25">
      <c r="A29" s="7" t="s">
        <v>33</v>
      </c>
      <c r="B29" s="7" t="s">
        <v>17</v>
      </c>
      <c r="C29" s="152">
        <v>1.2</v>
      </c>
      <c r="D29" s="153">
        <f>'[1]Referência Café Baixa'!D23</f>
        <v>30.905999999999999</v>
      </c>
      <c r="E29" s="153">
        <f t="shared" si="0"/>
        <v>37.087199999999996</v>
      </c>
    </row>
    <row r="30" spans="1:5" x14ac:dyDescent="0.25">
      <c r="A30" s="7" t="s">
        <v>34</v>
      </c>
      <c r="B30" s="7" t="s">
        <v>17</v>
      </c>
      <c r="C30" s="152">
        <v>3</v>
      </c>
      <c r="D30" s="153">
        <f>'[1]Referência Café Baixa'!D24</f>
        <v>117.66666666666667</v>
      </c>
      <c r="E30" s="153">
        <f t="shared" si="0"/>
        <v>353</v>
      </c>
    </row>
    <row r="31" spans="1:5" x14ac:dyDescent="0.25">
      <c r="A31" s="7" t="s">
        <v>35</v>
      </c>
      <c r="B31" s="7" t="s">
        <v>17</v>
      </c>
      <c r="C31" s="152">
        <v>1.2</v>
      </c>
      <c r="D31" s="153">
        <f>'[1]Referência Café Baixa'!D25</f>
        <v>160.70666666666668</v>
      </c>
      <c r="E31" s="153">
        <f t="shared" si="0"/>
        <v>192.84800000000001</v>
      </c>
    </row>
    <row r="32" spans="1:5" x14ac:dyDescent="0.25">
      <c r="A32" s="3" t="s">
        <v>36</v>
      </c>
      <c r="B32" s="3"/>
      <c r="C32" s="4"/>
      <c r="D32" s="4"/>
      <c r="E32" s="4">
        <f>SUM(E11:E31)</f>
        <v>7300.546749206349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13735.546749206349</v>
      </c>
    </row>
    <row r="46" spans="1:5" x14ac:dyDescent="0.25">
      <c r="A46" s="148"/>
      <c r="B46" s="148"/>
      <c r="C46" s="154"/>
      <c r="D46" s="148"/>
      <c r="E46" s="155"/>
    </row>
    <row r="47" spans="1:5" x14ac:dyDescent="0.25">
      <c r="A47" s="156"/>
      <c r="B47" s="156"/>
      <c r="C47" s="156"/>
      <c r="D47" s="156"/>
      <c r="E47" s="156"/>
    </row>
    <row r="48" spans="1:5" x14ac:dyDescent="0.25">
      <c r="A48" s="156"/>
      <c r="B48" s="156"/>
      <c r="C48" s="156"/>
      <c r="D48" s="156"/>
      <c r="E48" s="156"/>
    </row>
    <row r="49" spans="1:5" x14ac:dyDescent="0.25">
      <c r="A49" s="236" t="s">
        <v>53</v>
      </c>
      <c r="B49" s="237"/>
      <c r="C49" s="156"/>
      <c r="D49" s="156"/>
      <c r="E49" s="156"/>
    </row>
    <row r="50" spans="1:5" x14ac:dyDescent="0.25">
      <c r="A50" s="15" t="s">
        <v>8</v>
      </c>
      <c r="B50" s="25">
        <f>E32</f>
        <v>7300.546749206349</v>
      </c>
      <c r="C50" s="156"/>
      <c r="D50" s="156"/>
      <c r="E50" s="156"/>
    </row>
    <row r="51" spans="1:5" x14ac:dyDescent="0.25">
      <c r="A51" s="22" t="s">
        <v>37</v>
      </c>
      <c r="B51" s="25">
        <f>E40</f>
        <v>2385</v>
      </c>
      <c r="C51" s="156"/>
      <c r="D51" s="156"/>
      <c r="E51" s="156"/>
    </row>
    <row r="52" spans="1:5" x14ac:dyDescent="0.25">
      <c r="A52" s="22" t="s">
        <v>46</v>
      </c>
      <c r="B52" s="25">
        <f>E44</f>
        <v>4050</v>
      </c>
      <c r="C52" s="156"/>
      <c r="D52" s="156"/>
      <c r="E52" s="156"/>
    </row>
    <row r="53" spans="1:5" x14ac:dyDescent="0.25">
      <c r="A53" s="14" t="s">
        <v>52</v>
      </c>
      <c r="B53" s="26">
        <f>SUM(B50:B52)</f>
        <v>13735.546749206349</v>
      </c>
      <c r="C53" s="156"/>
      <c r="D53" s="156"/>
      <c r="E53" s="156"/>
    </row>
    <row r="54" spans="1:5" x14ac:dyDescent="0.25">
      <c r="A54" s="156"/>
      <c r="B54" s="156"/>
      <c r="C54" s="156"/>
      <c r="D54" s="156"/>
      <c r="E54" s="156"/>
    </row>
    <row r="55" spans="1:5" x14ac:dyDescent="0.25">
      <c r="A55" s="156"/>
      <c r="B55" s="156"/>
      <c r="C55" s="156"/>
      <c r="D55" s="156"/>
      <c r="E55" s="156"/>
    </row>
    <row r="56" spans="1:5" x14ac:dyDescent="0.25">
      <c r="A56" s="238" t="s">
        <v>537</v>
      </c>
      <c r="B56" s="238"/>
      <c r="C56" s="260"/>
      <c r="D56" s="260"/>
      <c r="E56" s="156"/>
    </row>
    <row r="57" spans="1:5" x14ac:dyDescent="0.25">
      <c r="A57" s="156" t="s">
        <v>54</v>
      </c>
      <c r="B57" s="156"/>
      <c r="C57" s="156"/>
      <c r="D57" s="156"/>
      <c r="E57" s="156"/>
    </row>
    <row r="58" spans="1:5" x14ac:dyDescent="0.25">
      <c r="A58" s="260" t="s">
        <v>55</v>
      </c>
      <c r="B58" s="260"/>
      <c r="C58" s="260"/>
      <c r="D58" s="260"/>
      <c r="E58" s="156"/>
    </row>
    <row r="59" spans="1:5" x14ac:dyDescent="0.25">
      <c r="A59" s="260" t="s">
        <v>56</v>
      </c>
      <c r="B59" s="260"/>
      <c r="C59" s="157"/>
      <c r="D59" s="157"/>
      <c r="E59" s="156"/>
    </row>
    <row r="60" spans="1:5" x14ac:dyDescent="0.25">
      <c r="A60" s="260" t="s">
        <v>57</v>
      </c>
      <c r="B60" s="260"/>
      <c r="C60" s="260"/>
      <c r="D60" s="260"/>
      <c r="E60" s="156"/>
    </row>
    <row r="61" spans="1:5" x14ac:dyDescent="0.25">
      <c r="A61" s="260" t="s">
        <v>58</v>
      </c>
      <c r="B61" s="260"/>
      <c r="C61" s="260"/>
      <c r="D61" s="260"/>
      <c r="E61" s="156"/>
    </row>
  </sheetData>
  <mergeCells count="22">
    <mergeCell ref="A61:B61"/>
    <mergeCell ref="C61:D61"/>
    <mergeCell ref="A60:B60"/>
    <mergeCell ref="C60:D60"/>
    <mergeCell ref="A58:B58"/>
    <mergeCell ref="A59:B59"/>
    <mergeCell ref="C58:D58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A6:B6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workbookViewId="0">
      <selection sqref="A1:E60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</v>
      </c>
      <c r="B3" s="271"/>
      <c r="C3" s="250" t="s">
        <v>2</v>
      </c>
      <c r="D3" s="251"/>
      <c r="E3" s="252"/>
    </row>
    <row r="4" spans="1:5" ht="15.75" x14ac:dyDescent="0.25">
      <c r="A4" s="272" t="s">
        <v>59</v>
      </c>
      <c r="B4" s="272"/>
      <c r="C4" s="250" t="s">
        <v>243</v>
      </c>
      <c r="D4" s="251"/>
      <c r="E4" s="252"/>
    </row>
    <row r="5" spans="1:5" ht="15.75" x14ac:dyDescent="0.25">
      <c r="A5" s="249" t="s">
        <v>535</v>
      </c>
      <c r="B5" s="249"/>
      <c r="C5" s="250" t="s">
        <v>5</v>
      </c>
      <c r="D5" s="251"/>
      <c r="E5" s="252"/>
    </row>
    <row r="6" spans="1:5" ht="15.75" x14ac:dyDescent="0.25">
      <c r="A6" s="261" t="s">
        <v>540</v>
      </c>
      <c r="B6" s="246"/>
      <c r="C6" s="115" t="s">
        <v>242</v>
      </c>
      <c r="D6" s="115"/>
      <c r="E6" s="116"/>
    </row>
    <row r="7" spans="1:5" x14ac:dyDescent="0.25">
      <c r="A7" s="255" t="s">
        <v>541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f>'[1]Refêrencia Café Média'!D6</f>
        <v>2790.41</v>
      </c>
      <c r="E11" s="18">
        <f>PRODUCT(C11*D11)</f>
        <v>5265.5036700000001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f>'[1]Refêrencia Café Média'!D7</f>
        <v>300.25</v>
      </c>
      <c r="E12" s="18">
        <f>PRODUCT(C12*D12)</f>
        <v>450.375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f>'[1]Refêrencia Café Média'!D9</f>
        <v>73.068000000000012</v>
      </c>
      <c r="E13" s="18">
        <f t="shared" ref="E13:E31" si="0">PRODUCT(C13*D13)</f>
        <v>146.13600000000002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f>'[1]Refêrencia Café Média'!D10</f>
        <v>200.39</v>
      </c>
      <c r="E14" s="18">
        <f t="shared" si="0"/>
        <v>240.46799999999996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f>'[1]Refêrencia Café Média'!D11</f>
        <v>66</v>
      </c>
      <c r="E15" s="18">
        <f t="shared" si="0"/>
        <v>396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f>'[1]Refêrencia Café Média'!D12</f>
        <v>55.954999999999998</v>
      </c>
      <c r="E16" s="18">
        <f t="shared" si="0"/>
        <v>111.91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f>'[1]Refêrencia Café Média'!D13</f>
        <v>33.175714285714285</v>
      </c>
      <c r="E17" s="21">
        <f t="shared" si="0"/>
        <v>33.175714285714285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f>'[1]Refêrencia Café Média'!D14</f>
        <v>1078.3319999999999</v>
      </c>
      <c r="E18" s="21">
        <f t="shared" si="0"/>
        <v>107.83319999999999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f>'[1]Refêrencia Café Média'!D15</f>
        <v>456.42333333333335</v>
      </c>
      <c r="E19" s="21">
        <f t="shared" si="0"/>
        <v>319.49633333333333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f>'[1]Refêrencia Café Média'!D16</f>
        <v>139.4</v>
      </c>
      <c r="E20" s="21">
        <f t="shared" si="0"/>
        <v>278.8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f>'[1]Refêrencia Café Média'!D17</f>
        <v>65.8</v>
      </c>
      <c r="E21" s="21">
        <f t="shared" si="0"/>
        <v>78.959999999999994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f>'[1]Refêrencia Café Média'!D18</f>
        <v>73</v>
      </c>
      <c r="E22" s="21">
        <f t="shared" si="0"/>
        <v>91.25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f>'[1]Refêrencia Café Média'!D19</f>
        <v>221.33</v>
      </c>
      <c r="E23" s="21">
        <f t="shared" si="0"/>
        <v>3.31995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f>'[1]Refêrencia Café Média'!D20</f>
        <v>119.16</v>
      </c>
      <c r="E24" s="21">
        <f t="shared" si="0"/>
        <v>47.664000000000001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f>'[1]Refêrencia Café Média'!D22</f>
        <v>17.420000000000002</v>
      </c>
      <c r="E25" s="21">
        <f t="shared" si="0"/>
        <v>209.04000000000002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f>'[1]Refêrencia Café Média'!D23</f>
        <v>30.905999999999999</v>
      </c>
      <c r="E26" s="21">
        <f t="shared" si="0"/>
        <v>55.630800000000001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f>'[1]Refêrencia Café Média'!D24</f>
        <v>117.66666666666667</v>
      </c>
      <c r="E27" s="21">
        <f t="shared" si="0"/>
        <v>353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f>'[1]Refêrencia Café Média'!D25</f>
        <v>160.70666666666668</v>
      </c>
      <c r="E28" s="21">
        <f t="shared" si="0"/>
        <v>192.84800000000001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f>'[1]Refêrencia Café Média'!D27</f>
        <v>30.544444444444441</v>
      </c>
      <c r="E29" s="21">
        <f t="shared" si="0"/>
        <v>122.17777777777776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f>'[1]Refêrencia Café Média'!D28</f>
        <v>205.93333333333331</v>
      </c>
      <c r="E30" s="21">
        <f t="shared" si="0"/>
        <v>20.593333333333334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f>'[1]Refêrencia Café Média'!D29</f>
        <v>65.8</v>
      </c>
      <c r="E31" s="21">
        <f t="shared" si="0"/>
        <v>32.9</v>
      </c>
    </row>
    <row r="32" spans="1:5" x14ac:dyDescent="0.25">
      <c r="A32" s="3" t="s">
        <v>36</v>
      </c>
      <c r="B32" s="3"/>
      <c r="C32" s="4"/>
      <c r="D32" s="4"/>
      <c r="E32" s="4">
        <f>SUM(E11:E31)</f>
        <v>8557.0817787301585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16461.081778730157</v>
      </c>
    </row>
    <row r="48" spans="1:5" x14ac:dyDescent="0.25">
      <c r="A48" s="236" t="s">
        <v>53</v>
      </c>
      <c r="B48" s="237"/>
    </row>
    <row r="49" spans="1:4" x14ac:dyDescent="0.25">
      <c r="A49" s="15" t="s">
        <v>8</v>
      </c>
      <c r="B49" s="25">
        <f>E32</f>
        <v>8557.0817787301585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16461.081778730157</v>
      </c>
    </row>
    <row r="55" spans="1:4" x14ac:dyDescent="0.25">
      <c r="A55" s="238" t="s">
        <v>537</v>
      </c>
      <c r="B55" s="238"/>
      <c r="C55" s="238"/>
      <c r="D55" s="238"/>
    </row>
    <row r="56" spans="1:4" x14ac:dyDescent="0.25">
      <c r="A56" t="s">
        <v>54</v>
      </c>
    </row>
    <row r="57" spans="1:4" ht="15.75" x14ac:dyDescent="0.25">
      <c r="A57" s="239" t="s">
        <v>55</v>
      </c>
      <c r="B57" s="239"/>
      <c r="C57" s="239"/>
      <c r="D57" s="239"/>
    </row>
    <row r="58" spans="1:4" ht="15.75" x14ac:dyDescent="0.25">
      <c r="A58" s="239" t="s">
        <v>56</v>
      </c>
      <c r="B58" s="239"/>
      <c r="C58" s="239"/>
      <c r="D58" s="239"/>
    </row>
    <row r="59" spans="1:4" ht="15.75" x14ac:dyDescent="0.25">
      <c r="A59" s="239" t="s">
        <v>57</v>
      </c>
      <c r="B59" s="239"/>
      <c r="C59" s="239"/>
      <c r="D59" s="239"/>
    </row>
    <row r="60" spans="1:4" ht="15.75" x14ac:dyDescent="0.25">
      <c r="A60" s="239" t="s">
        <v>58</v>
      </c>
      <c r="B60" s="239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workbookViewId="0">
      <selection sqref="A1:E63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67"/>
      <c r="B1" s="242" t="s">
        <v>0</v>
      </c>
      <c r="C1" s="242"/>
      <c r="D1" s="242"/>
      <c r="E1" s="242"/>
    </row>
    <row r="2" spans="1:5" ht="27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1</v>
      </c>
      <c r="B3" s="271"/>
      <c r="C3" s="250" t="s">
        <v>2</v>
      </c>
      <c r="D3" s="251"/>
      <c r="E3" s="252"/>
    </row>
    <row r="4" spans="1:5" ht="15.75" x14ac:dyDescent="0.25">
      <c r="A4" s="272" t="s">
        <v>66</v>
      </c>
      <c r="B4" s="272"/>
      <c r="C4" s="250" t="s">
        <v>244</v>
      </c>
      <c r="D4" s="251"/>
      <c r="E4" s="252"/>
    </row>
    <row r="5" spans="1:5" ht="15.75" x14ac:dyDescent="0.25">
      <c r="A5" s="249" t="s">
        <v>535</v>
      </c>
      <c r="B5" s="249"/>
      <c r="C5" s="250" t="s">
        <v>5</v>
      </c>
      <c r="D5" s="251"/>
      <c r="E5" s="252"/>
    </row>
    <row r="6" spans="1:5" ht="15.75" x14ac:dyDescent="0.25">
      <c r="A6" s="261" t="s">
        <v>540</v>
      </c>
      <c r="B6" s="246"/>
      <c r="C6" s="115" t="s">
        <v>242</v>
      </c>
      <c r="D6" s="115"/>
      <c r="E6" s="116"/>
    </row>
    <row r="7" spans="1:5" x14ac:dyDescent="0.25">
      <c r="A7" s="255" t="s">
        <v>503</v>
      </c>
      <c r="B7" s="256"/>
      <c r="C7" s="256"/>
      <c r="D7" s="256"/>
      <c r="E7" s="257"/>
    </row>
    <row r="8" spans="1:5" x14ac:dyDescent="0.25">
      <c r="A8" s="275" t="s">
        <v>6</v>
      </c>
      <c r="B8" s="275"/>
      <c r="C8" s="275"/>
      <c r="D8" s="275"/>
      <c r="E8" s="275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2790.41</v>
      </c>
      <c r="E11" s="23">
        <f>PRODUCT(C11*D11)</f>
        <v>5265.5036700000001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300.25</v>
      </c>
      <c r="E12" s="23">
        <f>PRODUCT(C12*D12)</f>
        <v>450.375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73.068000000000012</v>
      </c>
      <c r="E15" s="23">
        <f t="shared" si="0"/>
        <v>146.13600000000002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200.39</v>
      </c>
      <c r="E16" s="23">
        <f t="shared" si="0"/>
        <v>240.46799999999996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66</v>
      </c>
      <c r="E17" s="23">
        <f t="shared" si="0"/>
        <v>396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55.954999999999998</v>
      </c>
      <c r="E18" s="23">
        <f t="shared" si="0"/>
        <v>111.91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166.13888888888889</v>
      </c>
      <c r="E19" s="23">
        <f t="shared" si="0"/>
        <v>166.13888888888889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303.72500000000002</v>
      </c>
      <c r="E20" s="23">
        <f t="shared" si="0"/>
        <v>303.72500000000002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0.8</v>
      </c>
      <c r="D21" s="23">
        <f>'[1]Referência Café Alta'!D18</f>
        <v>57.817499999999995</v>
      </c>
      <c r="E21" s="23">
        <f t="shared" si="0"/>
        <v>46.253999999999998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115</v>
      </c>
      <c r="E22" s="23">
        <f t="shared" si="0"/>
        <v>230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1.4</v>
      </c>
      <c r="D23" s="23">
        <f>'[1]Referência Café Alta'!D20</f>
        <v>192.245</v>
      </c>
      <c r="E23" s="23">
        <f t="shared" si="0"/>
        <v>269.14299999999997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65.8</v>
      </c>
      <c r="E24" s="23">
        <f t="shared" si="0"/>
        <v>82.25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221.33</v>
      </c>
      <c r="E25" s="23">
        <f t="shared" si="0"/>
        <v>132.798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119.16</v>
      </c>
      <c r="E26" s="23">
        <f t="shared" si="0"/>
        <v>47.664000000000001</v>
      </c>
    </row>
    <row r="27" spans="1:5" x14ac:dyDescent="0.25">
      <c r="A27" s="16" t="s">
        <v>32</v>
      </c>
      <c r="B27" s="16" t="s">
        <v>17</v>
      </c>
      <c r="C27" s="24">
        <f>'[1]Referência Café Alta'!C25</f>
        <v>15</v>
      </c>
      <c r="D27" s="23">
        <f>'[1]Referência Café Alta'!D25</f>
        <v>17.420000000000002</v>
      </c>
      <c r="E27" s="23">
        <f t="shared" si="0"/>
        <v>261.3</v>
      </c>
    </row>
    <row r="28" spans="1:5" x14ac:dyDescent="0.25">
      <c r="A28" s="16" t="s">
        <v>33</v>
      </c>
      <c r="B28" s="16" t="s">
        <v>17</v>
      </c>
      <c r="C28" s="24">
        <f>'[1]Referência Café Alta'!C26</f>
        <v>1.8</v>
      </c>
      <c r="D28" s="23">
        <f>'[1]Referência Café Alta'!D26</f>
        <v>30.905999999999999</v>
      </c>
      <c r="E28" s="23">
        <f t="shared" si="0"/>
        <v>55.630800000000001</v>
      </c>
    </row>
    <row r="29" spans="1:5" x14ac:dyDescent="0.25">
      <c r="A29" s="16" t="s">
        <v>34</v>
      </c>
      <c r="B29" s="16" t="s">
        <v>17</v>
      </c>
      <c r="C29" s="24">
        <f>'[1]Referência Café Alta'!C27</f>
        <v>3</v>
      </c>
      <c r="D29" s="23">
        <f>'[1]Referência Café Alta'!D27</f>
        <v>117.66666666666667</v>
      </c>
      <c r="E29" s="23">
        <f t="shared" si="0"/>
        <v>353</v>
      </c>
    </row>
    <row r="30" spans="1:5" x14ac:dyDescent="0.25">
      <c r="A30" s="16" t="s">
        <v>35</v>
      </c>
      <c r="B30" s="16" t="s">
        <v>17</v>
      </c>
      <c r="C30" s="24">
        <f>'[1]Referência Café Alta'!C28</f>
        <v>1.2</v>
      </c>
      <c r="D30" s="23">
        <f>'[1]Referência Café Alta'!D28</f>
        <v>160.70666666666668</v>
      </c>
      <c r="E30" s="23">
        <f t="shared" si="0"/>
        <v>192.84800000000001</v>
      </c>
    </row>
    <row r="31" spans="1:5" x14ac:dyDescent="0.25">
      <c r="A31" s="16" t="s">
        <v>29</v>
      </c>
      <c r="B31" s="16" t="s">
        <v>17</v>
      </c>
      <c r="C31" s="24">
        <f>'[1]Referência Café Alta'!C30</f>
        <v>4</v>
      </c>
      <c r="D31" s="23">
        <f>'[1]Referência Café Alta'!D30</f>
        <v>30.544444444444441</v>
      </c>
      <c r="E31" s="23">
        <f t="shared" si="0"/>
        <v>122.17777777777776</v>
      </c>
    </row>
    <row r="32" spans="1:5" x14ac:dyDescent="0.25">
      <c r="A32" s="16" t="s">
        <v>30</v>
      </c>
      <c r="B32" s="16" t="s">
        <v>17</v>
      </c>
      <c r="C32" s="24">
        <f>'[1]Referência Café Alta'!C31</f>
        <v>0.12</v>
      </c>
      <c r="D32" s="23">
        <f>'[1]Referência Café Alta'!D31</f>
        <v>205.93333333333331</v>
      </c>
      <c r="E32" s="23">
        <f t="shared" si="0"/>
        <v>24.711999999999996</v>
      </c>
    </row>
    <row r="33" spans="1:5" x14ac:dyDescent="0.25">
      <c r="A33" s="16" t="s">
        <v>31</v>
      </c>
      <c r="B33" s="16" t="s">
        <v>17</v>
      </c>
      <c r="C33" s="24">
        <f>'[1]Referência Café Alta'!C32</f>
        <v>0.05</v>
      </c>
      <c r="D33" s="23">
        <f>'[1]Referência Café Alta'!D32</f>
        <v>1872.1933333333334</v>
      </c>
      <c r="E33" s="23">
        <f t="shared" si="0"/>
        <v>93.609666666666669</v>
      </c>
    </row>
    <row r="34" spans="1:5" x14ac:dyDescent="0.25">
      <c r="A34" s="16" t="s">
        <v>69</v>
      </c>
      <c r="B34" s="16" t="s">
        <v>17</v>
      </c>
      <c r="C34" s="24">
        <f>'[1]Referência Café Alta'!C33</f>
        <v>0.5</v>
      </c>
      <c r="D34" s="23">
        <f>'[1]Referência Café Alta'!D33</f>
        <v>65.8</v>
      </c>
      <c r="E34" s="23">
        <f t="shared" si="0"/>
        <v>32.9</v>
      </c>
    </row>
    <row r="35" spans="1:5" x14ac:dyDescent="0.25">
      <c r="A35" s="3" t="s">
        <v>36</v>
      </c>
      <c r="B35" s="3"/>
      <c r="C35" s="4"/>
      <c r="D35" s="4"/>
      <c r="E35" s="4">
        <f>SUM(E11:E34)</f>
        <v>11137.343803333335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21311.343803333337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36" t="s">
        <v>53</v>
      </c>
      <c r="B51" s="237"/>
      <c r="C51" s="27"/>
      <c r="D51" s="27"/>
      <c r="E51" s="27"/>
    </row>
    <row r="52" spans="1:5" x14ac:dyDescent="0.25">
      <c r="A52" s="1" t="s">
        <v>8</v>
      </c>
      <c r="B52" s="28">
        <f>E35</f>
        <v>11137.343803333335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9" t="s">
        <v>52</v>
      </c>
      <c r="B55" s="171">
        <f>E48</f>
        <v>21311.343803333337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38" t="s">
        <v>537</v>
      </c>
      <c r="B58" s="238"/>
      <c r="C58" s="274"/>
      <c r="D58" s="274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3" t="s">
        <v>55</v>
      </c>
      <c r="B60" s="273"/>
      <c r="C60" s="273"/>
      <c r="D60" s="273"/>
      <c r="E60" s="27"/>
    </row>
    <row r="61" spans="1:5" ht="15.75" x14ac:dyDescent="0.25">
      <c r="A61" s="273" t="s">
        <v>56</v>
      </c>
      <c r="B61" s="273"/>
      <c r="C61" s="273"/>
      <c r="D61" s="273"/>
      <c r="E61" s="27"/>
    </row>
    <row r="62" spans="1:5" ht="15.75" x14ac:dyDescent="0.25">
      <c r="A62" s="273" t="s">
        <v>57</v>
      </c>
      <c r="B62" s="273"/>
      <c r="C62" s="273"/>
      <c r="D62" s="273"/>
      <c r="E62" s="27"/>
    </row>
    <row r="63" spans="1:5" ht="15.75" x14ac:dyDescent="0.25">
      <c r="A63" s="273" t="s">
        <v>58</v>
      </c>
      <c r="B63" s="273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workbookViewId="0">
      <selection sqref="A1:E6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450</v>
      </c>
      <c r="B3" s="271"/>
      <c r="C3" s="250" t="s">
        <v>2</v>
      </c>
      <c r="D3" s="251"/>
      <c r="E3" s="252"/>
    </row>
    <row r="4" spans="1:5" ht="15.75" x14ac:dyDescent="0.25">
      <c r="A4" s="272" t="s">
        <v>504</v>
      </c>
      <c r="B4" s="272"/>
      <c r="C4" s="250" t="s">
        <v>245</v>
      </c>
      <c r="D4" s="251"/>
      <c r="E4" s="252"/>
    </row>
    <row r="5" spans="1:5" ht="15.75" x14ac:dyDescent="0.25">
      <c r="A5" s="249" t="s">
        <v>535</v>
      </c>
      <c r="B5" s="249"/>
      <c r="C5" s="250" t="s">
        <v>5</v>
      </c>
      <c r="D5" s="251"/>
      <c r="E5" s="252"/>
    </row>
    <row r="6" spans="1:5" ht="15.75" x14ac:dyDescent="0.25">
      <c r="A6" s="261" t="s">
        <v>542</v>
      </c>
      <c r="B6" s="276"/>
      <c r="C6" s="250" t="s">
        <v>246</v>
      </c>
      <c r="D6" s="251"/>
      <c r="E6" s="252"/>
    </row>
    <row r="7" spans="1:5" x14ac:dyDescent="0.25">
      <c r="A7" s="255" t="s">
        <v>543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247</v>
      </c>
      <c r="B11" s="16" t="s">
        <v>14</v>
      </c>
      <c r="C11" s="24">
        <v>0.5</v>
      </c>
      <c r="D11" s="23">
        <f>'[1]Referência Abacate'!D6</f>
        <v>1926.2750000000001</v>
      </c>
      <c r="E11" s="23">
        <f t="shared" ref="E11:E33" si="0">PRODUCT(C11*D11)</f>
        <v>963.13750000000005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300.25</v>
      </c>
      <c r="E12" s="23">
        <f t="shared" si="0"/>
        <v>360.3</v>
      </c>
    </row>
    <row r="13" spans="1:5" x14ac:dyDescent="0.25">
      <c r="A13" s="16" t="s">
        <v>248</v>
      </c>
      <c r="B13" s="16" t="s">
        <v>60</v>
      </c>
      <c r="C13" s="24">
        <v>0.8</v>
      </c>
      <c r="D13" s="23">
        <f>'[1]Referência Abacate'!D8</f>
        <v>2165.5</v>
      </c>
      <c r="E13" s="23">
        <f t="shared" si="0"/>
        <v>1732.4</v>
      </c>
    </row>
    <row r="14" spans="1:5" x14ac:dyDescent="0.25">
      <c r="A14" s="16" t="s">
        <v>249</v>
      </c>
      <c r="B14" s="16" t="s">
        <v>60</v>
      </c>
      <c r="C14" s="24">
        <v>0.5</v>
      </c>
      <c r="D14" s="23">
        <f>'[1]Referência Abacate'!D9</f>
        <v>3111.444</v>
      </c>
      <c r="E14" s="23">
        <f t="shared" si="0"/>
        <v>1555.722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406</v>
      </c>
      <c r="E15" s="23">
        <f t="shared" si="0"/>
        <v>2030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78.900000000000006</v>
      </c>
      <c r="E16" s="23">
        <f t="shared" si="0"/>
        <v>78.900000000000006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73.068000000000012</v>
      </c>
      <c r="E17" s="23">
        <f>PRODUCT(C17*D17)</f>
        <v>146.13600000000002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200.39</v>
      </c>
      <c r="E18" s="23">
        <f t="shared" si="0"/>
        <v>240.46799999999996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62.5</v>
      </c>
      <c r="E19" s="23">
        <f t="shared" si="0"/>
        <v>125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115</v>
      </c>
      <c r="E20" s="23">
        <f t="shared" si="0"/>
        <v>345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166.13888888888889</v>
      </c>
      <c r="E21" s="23">
        <f t="shared" si="0"/>
        <v>166.13888888888889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57.817499999999995</v>
      </c>
      <c r="E22" s="23">
        <f t="shared" si="0"/>
        <v>86.726249999999993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120</v>
      </c>
      <c r="E23" s="23">
        <f t="shared" si="0"/>
        <v>60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65.8</v>
      </c>
      <c r="E24" s="23">
        <f t="shared" si="0"/>
        <v>118.44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119.16</v>
      </c>
      <c r="E25" s="23">
        <f t="shared" si="0"/>
        <v>47.664000000000001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14.18</v>
      </c>
      <c r="E26" s="23">
        <f t="shared" si="0"/>
        <v>255.24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30.905999999999999</v>
      </c>
      <c r="E27" s="23">
        <f t="shared" si="0"/>
        <v>185.43599999999998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117.66666666666667</v>
      </c>
      <c r="E28" s="23">
        <f t="shared" si="0"/>
        <v>1412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109.76</v>
      </c>
      <c r="E29" s="23">
        <f t="shared" si="0"/>
        <v>164.64000000000001</v>
      </c>
    </row>
    <row r="30" spans="1:5" x14ac:dyDescent="0.25">
      <c r="A30" s="16" t="s">
        <v>250</v>
      </c>
      <c r="B30" s="16" t="s">
        <v>17</v>
      </c>
      <c r="C30" s="24">
        <v>4</v>
      </c>
      <c r="D30" s="23">
        <f>'[1]Referência Abacate'!D26</f>
        <v>66.75</v>
      </c>
      <c r="E30" s="23">
        <f t="shared" si="0"/>
        <v>267</v>
      </c>
    </row>
    <row r="31" spans="1:5" x14ac:dyDescent="0.25">
      <c r="A31" s="16" t="s">
        <v>251</v>
      </c>
      <c r="B31" s="16" t="s">
        <v>17</v>
      </c>
      <c r="C31" s="24">
        <v>40</v>
      </c>
      <c r="D31" s="23">
        <f>'[1]Referência Abacate'!D27</f>
        <v>5</v>
      </c>
      <c r="E31" s="23">
        <f t="shared" si="0"/>
        <v>200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32.881111111111103</v>
      </c>
      <c r="E32" s="23">
        <f t="shared" si="0"/>
        <v>32.881111111111103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65.8</v>
      </c>
      <c r="E33" s="23">
        <f t="shared" si="0"/>
        <v>263.2</v>
      </c>
    </row>
    <row r="34" spans="1:5" x14ac:dyDescent="0.25">
      <c r="A34" s="3" t="s">
        <v>36</v>
      </c>
      <c r="B34" s="3"/>
      <c r="C34" s="4"/>
      <c r="D34" s="4"/>
      <c r="E34" s="4">
        <f>SUM(E11:E33)</f>
        <v>10836.429749999999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252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252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253</v>
      </c>
      <c r="B39" s="16" t="s">
        <v>252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254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255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19842.429749999999</v>
      </c>
    </row>
    <row r="50" spans="1:4" x14ac:dyDescent="0.25">
      <c r="A50" s="236" t="s">
        <v>53</v>
      </c>
      <c r="B50" s="237"/>
    </row>
    <row r="51" spans="1:4" x14ac:dyDescent="0.25">
      <c r="A51" s="15" t="s">
        <v>8</v>
      </c>
      <c r="B51" s="25">
        <f>E34</f>
        <v>10836.429749999999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19842.429749999999</v>
      </c>
    </row>
    <row r="57" spans="1:4" x14ac:dyDescent="0.25">
      <c r="A57" s="238" t="s">
        <v>537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9"/>
      <c r="D59" s="239"/>
    </row>
    <row r="60" spans="1:4" ht="15.75" x14ac:dyDescent="0.25">
      <c r="A60" s="239" t="s">
        <v>56</v>
      </c>
      <c r="B60" s="239"/>
      <c r="C60" s="239"/>
      <c r="D60" s="239"/>
    </row>
    <row r="61" spans="1:4" ht="15.75" x14ac:dyDescent="0.25">
      <c r="A61" s="239" t="s">
        <v>57</v>
      </c>
      <c r="B61" s="239"/>
      <c r="C61" s="239"/>
      <c r="D61" s="239"/>
    </row>
    <row r="62" spans="1:4" ht="15.75" x14ac:dyDescent="0.25">
      <c r="A62" s="239" t="s">
        <v>58</v>
      </c>
      <c r="B62" s="239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32" workbookViewId="0">
      <selection sqref="A1:E61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1"/>
      <c r="B1" s="242" t="s">
        <v>0</v>
      </c>
      <c r="C1" s="242"/>
      <c r="D1" s="242"/>
      <c r="E1" s="242"/>
    </row>
    <row r="2" spans="1:5" ht="33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450</v>
      </c>
      <c r="B3" s="271"/>
      <c r="C3" s="250" t="s">
        <v>2</v>
      </c>
      <c r="D3" s="251"/>
      <c r="E3" s="252"/>
    </row>
    <row r="4" spans="1:5" ht="15.75" x14ac:dyDescent="0.25">
      <c r="A4" s="272" t="s">
        <v>66</v>
      </c>
      <c r="B4" s="272"/>
      <c r="C4" s="250" t="s">
        <v>505</v>
      </c>
      <c r="D4" s="251"/>
      <c r="E4" s="252"/>
    </row>
    <row r="5" spans="1:5" ht="15.75" x14ac:dyDescent="0.25">
      <c r="A5" s="249" t="s">
        <v>535</v>
      </c>
      <c r="B5" s="249"/>
      <c r="C5" s="250" t="s">
        <v>5</v>
      </c>
      <c r="D5" s="251"/>
      <c r="E5" s="252"/>
    </row>
    <row r="6" spans="1:5" ht="15.75" x14ac:dyDescent="0.25">
      <c r="A6" s="261" t="s">
        <v>542</v>
      </c>
      <c r="B6" s="276"/>
      <c r="C6" s="250" t="s">
        <v>246</v>
      </c>
      <c r="D6" s="251"/>
      <c r="E6" s="252"/>
    </row>
    <row r="7" spans="1:5" x14ac:dyDescent="0.25">
      <c r="A7" s="255" t="s">
        <v>543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247</v>
      </c>
      <c r="B11" s="16" t="s">
        <v>14</v>
      </c>
      <c r="C11" s="24">
        <v>0.6</v>
      </c>
      <c r="D11" s="23">
        <f>'[1]Referência Abacate'!D6</f>
        <v>1926.2750000000001</v>
      </c>
      <c r="E11" s="23">
        <f t="shared" ref="E11:E33" si="0">PRODUCT(C11*D11)</f>
        <v>1155.7650000000001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300.25</v>
      </c>
      <c r="E12" s="23">
        <f t="shared" si="0"/>
        <v>450.375</v>
      </c>
    </row>
    <row r="13" spans="1:5" x14ac:dyDescent="0.25">
      <c r="A13" s="16" t="s">
        <v>248</v>
      </c>
      <c r="B13" s="16" t="s">
        <v>60</v>
      </c>
      <c r="C13" s="24">
        <v>1</v>
      </c>
      <c r="D13" s="23">
        <f>'[1]Referência Abacate'!D8</f>
        <v>2165.5</v>
      </c>
      <c r="E13" s="23">
        <f t="shared" si="0"/>
        <v>2165.5</v>
      </c>
    </row>
    <row r="14" spans="1:5" x14ac:dyDescent="0.25">
      <c r="A14" s="16" t="s">
        <v>249</v>
      </c>
      <c r="B14" s="16" t="s">
        <v>60</v>
      </c>
      <c r="C14" s="24">
        <v>0.57999999999999996</v>
      </c>
      <c r="D14" s="23">
        <f>'[1]Referência Abacate'!D9</f>
        <v>3111.444</v>
      </c>
      <c r="E14" s="23">
        <f t="shared" si="0"/>
        <v>1804.6375199999998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f>'[1]Referência Abacate'!D10</f>
        <v>406</v>
      </c>
      <c r="E15" s="23">
        <f>PRODUCT(C15*D15)</f>
        <v>3248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78.900000000000006</v>
      </c>
      <c r="E16" s="23">
        <f t="shared" si="0"/>
        <v>78.900000000000006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73.068000000000012</v>
      </c>
      <c r="E17" s="23">
        <f t="shared" si="0"/>
        <v>146.13600000000002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200.39</v>
      </c>
      <c r="E18" s="23">
        <f t="shared" si="0"/>
        <v>240.46799999999996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62.5</v>
      </c>
      <c r="E19" s="23">
        <f t="shared" si="0"/>
        <v>125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115</v>
      </c>
      <c r="E20" s="23">
        <f t="shared" si="0"/>
        <v>345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166.13888888888889</v>
      </c>
      <c r="E21" s="23">
        <f t="shared" si="0"/>
        <v>166.13888888888889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57.817499999999995</v>
      </c>
      <c r="E22" s="23">
        <f t="shared" si="0"/>
        <v>86.726249999999993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120</v>
      </c>
      <c r="E23" s="23">
        <f t="shared" si="0"/>
        <v>60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65.8</v>
      </c>
      <c r="E24" s="23">
        <f t="shared" si="0"/>
        <v>118.44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119.16</v>
      </c>
      <c r="E25" s="23">
        <f t="shared" si="0"/>
        <v>47.664000000000001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14.18</v>
      </c>
      <c r="E26" s="23">
        <f t="shared" si="0"/>
        <v>255.24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30.905999999999999</v>
      </c>
      <c r="E27" s="23">
        <f t="shared" si="0"/>
        <v>185.43599999999998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117.66666666666667</v>
      </c>
      <c r="E28" s="23">
        <f t="shared" si="0"/>
        <v>1412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109.76</v>
      </c>
      <c r="E29" s="23">
        <f t="shared" si="0"/>
        <v>164.64000000000001</v>
      </c>
    </row>
    <row r="30" spans="1:5" x14ac:dyDescent="0.25">
      <c r="A30" s="16" t="s">
        <v>250</v>
      </c>
      <c r="B30" s="16" t="s">
        <v>17</v>
      </c>
      <c r="C30" s="24">
        <v>4</v>
      </c>
      <c r="D30" s="23">
        <f>'[1]Referência Abacate'!D26</f>
        <v>66.75</v>
      </c>
      <c r="E30" s="23">
        <f t="shared" si="0"/>
        <v>267</v>
      </c>
    </row>
    <row r="31" spans="1:5" x14ac:dyDescent="0.25">
      <c r="A31" s="16" t="s">
        <v>251</v>
      </c>
      <c r="B31" s="16" t="s">
        <v>17</v>
      </c>
      <c r="C31" s="24">
        <v>40</v>
      </c>
      <c r="D31" s="23">
        <f>'[1]Referência Abacate'!D27</f>
        <v>5</v>
      </c>
      <c r="E31" s="23">
        <f t="shared" si="0"/>
        <v>200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32.881111111111103</v>
      </c>
      <c r="E32" s="23">
        <f t="shared" si="0"/>
        <v>32.881111111111103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65.8</v>
      </c>
      <c r="E33" s="23">
        <f t="shared" si="0"/>
        <v>263.2</v>
      </c>
    </row>
    <row r="34" spans="1:5" x14ac:dyDescent="0.25">
      <c r="A34" s="3" t="s">
        <v>36</v>
      </c>
      <c r="B34" s="3"/>
      <c r="C34" s="4"/>
      <c r="D34" s="4"/>
      <c r="E34" s="4">
        <f>SUM(E11:E33)</f>
        <v>13019.147770000001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252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252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253</v>
      </c>
      <c r="B39" s="16" t="s">
        <v>252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254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255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24285.147770000003</v>
      </c>
    </row>
    <row r="50" spans="1:4" x14ac:dyDescent="0.25">
      <c r="A50" s="236" t="s">
        <v>53</v>
      </c>
      <c r="B50" s="237"/>
    </row>
    <row r="51" spans="1:4" x14ac:dyDescent="0.25">
      <c r="A51" s="15" t="s">
        <v>8</v>
      </c>
      <c r="B51" s="25">
        <f>E34</f>
        <v>13019.147770000001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24285.147770000003</v>
      </c>
    </row>
    <row r="57" spans="1:4" x14ac:dyDescent="0.25">
      <c r="A57" s="238" t="s">
        <v>537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9"/>
      <c r="D59" s="239"/>
    </row>
    <row r="60" spans="1:4" ht="15.75" x14ac:dyDescent="0.25">
      <c r="A60" s="239" t="s">
        <v>56</v>
      </c>
      <c r="B60" s="239"/>
      <c r="C60" s="239"/>
      <c r="D60" s="239"/>
    </row>
    <row r="61" spans="1:4" ht="15.75" x14ac:dyDescent="0.25">
      <c r="A61" s="239" t="s">
        <v>57</v>
      </c>
      <c r="B61" s="239"/>
      <c r="C61" s="239"/>
      <c r="D61" s="239"/>
    </row>
    <row r="62" spans="1:4" ht="15.75" x14ac:dyDescent="0.25">
      <c r="A62" s="239" t="s">
        <v>58</v>
      </c>
      <c r="B62" s="239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RESUMO 03-2025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Forrageiro</vt:lpstr>
      <vt:lpstr>Batata</vt:lpstr>
      <vt:lpstr>Cana de Açúcar</vt:lpstr>
      <vt:lpstr>Banana</vt:lpstr>
      <vt:lpstr>Abóbora Cabutiá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Jarbas de Pádua</cp:lastModifiedBy>
  <cp:lastPrinted>2025-04-02T22:27:07Z</cp:lastPrinted>
  <dcterms:created xsi:type="dcterms:W3CDTF">2021-12-06T19:27:12Z</dcterms:created>
  <dcterms:modified xsi:type="dcterms:W3CDTF">2025-04-02T22:31:41Z</dcterms:modified>
</cp:coreProperties>
</file>