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040" firstSheet="4" activeTab="11"/>
  </bookViews>
  <sheets>
    <sheet name="RESUMO 08-2024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Equinos" sheetId="25" r:id="rId29"/>
    <sheet name="Cria Extensivo" sheetId="38" r:id="rId30"/>
    <sheet name="Cria Semi Intensivo" sheetId="39" r:id="rId31"/>
    <sheet name="Recria Extensivo" sheetId="41" r:id="rId32"/>
    <sheet name="Recria Semi Intensivo" sheetId="42" r:id="rId33"/>
    <sheet name="Recria Intensivo" sheetId="43" r:id="rId34"/>
    <sheet name="Engorda Intensivo" sheetId="44" r:id="rId35"/>
    <sheet name="Engorda Semi Intensivo" sheetId="45" r:id="rId36"/>
    <sheet name="Engorda Extensivo" sheetId="46" r:id="rId37"/>
    <sheet name="Leite Extensivo" sheetId="60" r:id="rId38"/>
    <sheet name="Leite - Semi-intensivo " sheetId="36" r:id="rId39"/>
    <sheet name="Leite - Intensivo" sheetId="37" r:id="rId40"/>
  </sheets>
  <externalReferences>
    <externalReference r:id="rId41"/>
    <externalReference r:id="rId42"/>
  </externalReferences>
  <definedNames>
    <definedName name="_xlnm._FilterDatabase" localSheetId="0" hidden="1">'RESUMO 08-2024'!$B$3:$E$30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7" l="1"/>
  <c r="E24" i="47"/>
  <c r="A34" i="37"/>
  <c r="A33" i="37"/>
  <c r="A32" i="37"/>
  <c r="E27" i="37"/>
  <c r="B34" i="37" s="1"/>
  <c r="E26" i="37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19" i="46"/>
  <c r="E18" i="46"/>
  <c r="E20" i="46" s="1"/>
  <c r="B26" i="46" s="1"/>
  <c r="E15" i="46"/>
  <c r="E14" i="46"/>
  <c r="E13" i="46"/>
  <c r="E12" i="46"/>
  <c r="E16" i="46" s="1"/>
  <c r="E11" i="46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20" i="44"/>
  <c r="B26" i="44" s="1"/>
  <c r="E19" i="44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D33" i="9"/>
  <c r="E33" i="9" s="1"/>
  <c r="D32" i="9"/>
  <c r="E32" i="9" s="1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D33" i="8"/>
  <c r="E33" i="8" s="1"/>
  <c r="B33" i="8"/>
  <c r="D32" i="8"/>
  <c r="E32" i="8" s="1"/>
  <c r="D31" i="8"/>
  <c r="E31" i="8" s="1"/>
  <c r="D30" i="8"/>
  <c r="C30" i="8"/>
  <c r="B30" i="8"/>
  <c r="D29" i="8"/>
  <c r="C29" i="8"/>
  <c r="B29" i="8"/>
  <c r="D28" i="8"/>
  <c r="E28" i="8" s="1"/>
  <c r="C28" i="8"/>
  <c r="B28" i="8"/>
  <c r="D27" i="8"/>
  <c r="C27" i="8"/>
  <c r="B27" i="8"/>
  <c r="D26" i="8"/>
  <c r="C26" i="8"/>
  <c r="B26" i="8"/>
  <c r="D25" i="8"/>
  <c r="C25" i="8"/>
  <c r="B25" i="8"/>
  <c r="D24" i="8"/>
  <c r="E24" i="8" s="1"/>
  <c r="C24" i="8"/>
  <c r="B24" i="8"/>
  <c r="D23" i="8"/>
  <c r="C23" i="8"/>
  <c r="B23" i="8"/>
  <c r="D22" i="8"/>
  <c r="C22" i="8"/>
  <c r="B22" i="8"/>
  <c r="D21" i="8"/>
  <c r="C21" i="8"/>
  <c r="B21" i="8"/>
  <c r="D20" i="8"/>
  <c r="E20" i="8" s="1"/>
  <c r="C20" i="8"/>
  <c r="B20" i="8"/>
  <c r="D19" i="8"/>
  <c r="C19" i="8"/>
  <c r="B19" i="8"/>
  <c r="D18" i="8"/>
  <c r="C18" i="8"/>
  <c r="B18" i="8"/>
  <c r="D17" i="8"/>
  <c r="C17" i="8"/>
  <c r="B17" i="8"/>
  <c r="D16" i="8"/>
  <c r="E16" i="8" s="1"/>
  <c r="C16" i="8"/>
  <c r="B16" i="8"/>
  <c r="D13" i="8"/>
  <c r="E13" i="8" s="1"/>
  <c r="D12" i="8"/>
  <c r="E12" i="8" s="1"/>
  <c r="D11" i="8"/>
  <c r="E11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B33" i="23"/>
  <c r="D32" i="23"/>
  <c r="E32" i="23" s="1"/>
  <c r="D31" i="23"/>
  <c r="E31" i="23" s="1"/>
  <c r="D30" i="23"/>
  <c r="C30" i="23"/>
  <c r="B30" i="23"/>
  <c r="D29" i="23"/>
  <c r="C29" i="23"/>
  <c r="B29" i="23"/>
  <c r="D28" i="23"/>
  <c r="C28" i="23"/>
  <c r="B28" i="23"/>
  <c r="D27" i="23"/>
  <c r="C27" i="23"/>
  <c r="B27" i="23"/>
  <c r="D26" i="23"/>
  <c r="C26" i="23"/>
  <c r="B26" i="23"/>
  <c r="D25" i="23"/>
  <c r="C25" i="23"/>
  <c r="B25" i="23"/>
  <c r="D24" i="23"/>
  <c r="C24" i="23"/>
  <c r="B24" i="23"/>
  <c r="D23" i="23"/>
  <c r="C23" i="23"/>
  <c r="B23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7" i="23"/>
  <c r="C17" i="23"/>
  <c r="B17" i="23"/>
  <c r="D16" i="23"/>
  <c r="E16" i="23" s="1"/>
  <c r="B16" i="23"/>
  <c r="D13" i="23"/>
  <c r="E13" i="23" s="1"/>
  <c r="D12" i="23"/>
  <c r="E12" i="23" s="1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B29" i="7"/>
  <c r="D28" i="7"/>
  <c r="E28" i="7" s="1"/>
  <c r="D27" i="7"/>
  <c r="C27" i="7"/>
  <c r="B27" i="7"/>
  <c r="D26" i="7"/>
  <c r="C26" i="7"/>
  <c r="B26" i="7"/>
  <c r="D25" i="7"/>
  <c r="C25" i="7"/>
  <c r="E25" i="7" s="1"/>
  <c r="B25" i="7"/>
  <c r="D24" i="7"/>
  <c r="C24" i="7"/>
  <c r="B24" i="7"/>
  <c r="D23" i="7"/>
  <c r="C23" i="7"/>
  <c r="B23" i="7"/>
  <c r="D22" i="7"/>
  <c r="C22" i="7"/>
  <c r="B22" i="7"/>
  <c r="D21" i="7"/>
  <c r="C21" i="7"/>
  <c r="E21" i="7" s="1"/>
  <c r="B21" i="7"/>
  <c r="D20" i="7"/>
  <c r="C20" i="7"/>
  <c r="B20" i="7"/>
  <c r="D19" i="7"/>
  <c r="C19" i="7"/>
  <c r="B19" i="7"/>
  <c r="D18" i="7"/>
  <c r="C18" i="7"/>
  <c r="B18" i="7"/>
  <c r="D17" i="7"/>
  <c r="C17" i="7"/>
  <c r="E17" i="7" s="1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A26" i="25"/>
  <c r="A25" i="25"/>
  <c r="E20" i="25"/>
  <c r="B26" i="25" s="1"/>
  <c r="B27" i="25" s="1"/>
  <c r="E18" i="25"/>
  <c r="E15" i="25"/>
  <c r="E14" i="25"/>
  <c r="E13" i="25"/>
  <c r="E12" i="25"/>
  <c r="E11" i="25"/>
  <c r="E10" i="25"/>
  <c r="E16" i="25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D12" i="53"/>
  <c r="E12" i="53" s="1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8" i="52"/>
  <c r="E37" i="52"/>
  <c r="E36" i="52"/>
  <c r="E35" i="52"/>
  <c r="E34" i="52"/>
  <c r="E33" i="52"/>
  <c r="E32" i="52"/>
  <c r="E31" i="52"/>
  <c r="E39" i="52" s="1"/>
  <c r="B48" i="52" s="1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E20" i="52" s="1"/>
  <c r="B20" i="52"/>
  <c r="D19" i="52"/>
  <c r="C19" i="52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E39" i="48"/>
  <c r="E40" i="48" s="1"/>
  <c r="B47" i="48" s="1"/>
  <c r="E37" i="48"/>
  <c r="B46" i="48" s="1"/>
  <c r="E36" i="48"/>
  <c r="E35" i="48"/>
  <c r="E34" i="48"/>
  <c r="E33" i="48"/>
  <c r="E32" i="48"/>
  <c r="E31" i="48"/>
  <c r="E30" i="48"/>
  <c r="E29" i="48"/>
  <c r="E28" i="48"/>
  <c r="E27" i="48"/>
  <c r="D24" i="48"/>
  <c r="C24" i="48"/>
  <c r="E24" i="48" s="1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B14" i="48"/>
  <c r="D13" i="48"/>
  <c r="C13" i="48"/>
  <c r="B13" i="48"/>
  <c r="D12" i="48"/>
  <c r="E12" i="48" s="1"/>
  <c r="D11" i="48"/>
  <c r="E11" i="48" s="1"/>
  <c r="E37" i="24"/>
  <c r="E38" i="24" s="1"/>
  <c r="B45" i="24" s="1"/>
  <c r="E34" i="24"/>
  <c r="E33" i="24"/>
  <c r="E32" i="24"/>
  <c r="E31" i="24"/>
  <c r="E30" i="24"/>
  <c r="E29" i="24"/>
  <c r="E28" i="24"/>
  <c r="E27" i="24"/>
  <c r="E26" i="24"/>
  <c r="E25" i="24"/>
  <c r="D22" i="24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B16" i="24"/>
  <c r="D15" i="24"/>
  <c r="E15" i="24" s="1"/>
  <c r="B15" i="24"/>
  <c r="D14" i="24"/>
  <c r="C14" i="24"/>
  <c r="B14" i="24"/>
  <c r="D13" i="24"/>
  <c r="C13" i="24"/>
  <c r="B13" i="24"/>
  <c r="D12" i="24"/>
  <c r="E12" i="24" s="1"/>
  <c r="D11" i="24"/>
  <c r="E11" i="24" s="1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D11" i="15"/>
  <c r="C11" i="15"/>
  <c r="E49" i="10"/>
  <c r="E48" i="10"/>
  <c r="E47" i="10"/>
  <c r="E46" i="10"/>
  <c r="E45" i="10"/>
  <c r="E44" i="10"/>
  <c r="E41" i="10"/>
  <c r="E40" i="10"/>
  <c r="E39" i="10"/>
  <c r="E38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E15" i="10" s="1"/>
  <c r="A54" i="50"/>
  <c r="A53" i="50"/>
  <c r="A52" i="50"/>
  <c r="A51" i="50"/>
  <c r="E45" i="50"/>
  <c r="E46" i="50" s="1"/>
  <c r="B54" i="50" s="1"/>
  <c r="E44" i="50"/>
  <c r="E41" i="50"/>
  <c r="E40" i="50"/>
  <c r="E39" i="50"/>
  <c r="E38" i="50"/>
  <c r="E37" i="50"/>
  <c r="E36" i="50"/>
  <c r="E42" i="50" s="1"/>
  <c r="B53" i="50" s="1"/>
  <c r="D33" i="50"/>
  <c r="E33" i="50" s="1"/>
  <c r="D32" i="50"/>
  <c r="E32" i="50" s="1"/>
  <c r="D31" i="50"/>
  <c r="E31" i="50" s="1"/>
  <c r="D30" i="50"/>
  <c r="E30" i="50" s="1"/>
  <c r="A30" i="50"/>
  <c r="D29" i="50"/>
  <c r="E29" i="50" s="1"/>
  <c r="D28" i="50"/>
  <c r="E28" i="50" s="1"/>
  <c r="D27" i="50"/>
  <c r="E27" i="50" s="1"/>
  <c r="D26" i="50"/>
  <c r="E26" i="50" s="1"/>
  <c r="D25" i="50"/>
  <c r="E25" i="50" s="1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D12" i="50"/>
  <c r="E12" i="50" s="1"/>
  <c r="D11" i="50"/>
  <c r="E11" i="50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E5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2" i="5"/>
  <c r="E21" i="5"/>
  <c r="E20" i="5"/>
  <c r="E19" i="5"/>
  <c r="E23" i="5" s="1"/>
  <c r="B61" i="5" s="1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7" i="4" s="1"/>
  <c r="B66" i="4" s="1"/>
  <c r="E52" i="4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0" i="55"/>
  <c r="E49" i="55"/>
  <c r="E48" i="55"/>
  <c r="E47" i="55"/>
  <c r="E44" i="55"/>
  <c r="E43" i="55"/>
  <c r="E42" i="55"/>
  <c r="E41" i="55"/>
  <c r="E40" i="55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1" i="55"/>
  <c r="E22" i="55" s="1"/>
  <c r="B57" i="55" s="1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1" i="56"/>
  <c r="B70" i="56" s="1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4" i="58"/>
  <c r="E53" i="58"/>
  <c r="E52" i="58"/>
  <c r="E51" i="58"/>
  <c r="E55" i="58" s="1"/>
  <c r="B64" i="58" s="1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30" i="47"/>
  <c r="E29" i="47"/>
  <c r="E28" i="47"/>
  <c r="E27" i="47"/>
  <c r="E26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46" i="14" s="1"/>
  <c r="B54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E23" i="14"/>
  <c r="D23" i="14"/>
  <c r="D22" i="14"/>
  <c r="E22" i="14" s="1"/>
  <c r="E19" i="14"/>
  <c r="E18" i="14"/>
  <c r="E17" i="14"/>
  <c r="E20" i="14" s="1"/>
  <c r="B52" i="14" s="1"/>
  <c r="D14" i="14"/>
  <c r="E14" i="14" s="1"/>
  <c r="D13" i="14"/>
  <c r="E13" i="14" s="1"/>
  <c r="D12" i="14"/>
  <c r="E12" i="14" s="1"/>
  <c r="D11" i="14"/>
  <c r="E11" i="14" s="1"/>
  <c r="E15" i="3" l="1"/>
  <c r="E17" i="3"/>
  <c r="E19" i="3"/>
  <c r="E21" i="3"/>
  <c r="E27" i="3"/>
  <c r="E29" i="3"/>
  <c r="E31" i="3"/>
  <c r="E33" i="3"/>
  <c r="E26" i="7"/>
  <c r="E18" i="23"/>
  <c r="E22" i="23"/>
  <c r="E26" i="23"/>
  <c r="E30" i="23"/>
  <c r="E18" i="7"/>
  <c r="E22" i="7"/>
  <c r="E33" i="12"/>
  <c r="B41" i="12" s="1"/>
  <c r="E13" i="12"/>
  <c r="B38" i="12" s="1"/>
  <c r="E42" i="9"/>
  <c r="B53" i="9" s="1"/>
  <c r="E14" i="7"/>
  <c r="E18" i="8"/>
  <c r="E22" i="8"/>
  <c r="E26" i="8"/>
  <c r="E30" i="8"/>
  <c r="E13" i="48"/>
  <c r="E17" i="48"/>
  <c r="E23" i="48"/>
  <c r="E20" i="7"/>
  <c r="E24" i="7"/>
  <c r="E33" i="23"/>
  <c r="E20" i="15"/>
  <c r="E19" i="7"/>
  <c r="E23" i="7"/>
  <c r="E27" i="7"/>
  <c r="E29" i="7"/>
  <c r="E20" i="23"/>
  <c r="E24" i="23"/>
  <c r="E28" i="23"/>
  <c r="E21" i="52"/>
  <c r="E26" i="52"/>
  <c r="E19" i="23"/>
  <c r="E23" i="23"/>
  <c r="E27" i="23"/>
  <c r="E17" i="8"/>
  <c r="E21" i="8"/>
  <c r="E25" i="8"/>
  <c r="E29" i="8"/>
  <c r="E14" i="23"/>
  <c r="B51" i="23" s="1"/>
  <c r="E17" i="23"/>
  <c r="E21" i="23"/>
  <c r="E25" i="23"/>
  <c r="E29" i="23"/>
  <c r="E19" i="8"/>
  <c r="E23" i="8"/>
  <c r="E27" i="8"/>
  <c r="E14" i="8"/>
  <c r="E28" i="37"/>
  <c r="B32" i="37"/>
  <c r="B35" i="37" s="1"/>
  <c r="B33" i="36"/>
  <c r="E27" i="36"/>
  <c r="B34" i="36"/>
  <c r="B33" i="60"/>
  <c r="E27" i="60"/>
  <c r="B34" i="60"/>
  <c r="E21" i="46"/>
  <c r="B25" i="46"/>
  <c r="B27" i="46" s="1"/>
  <c r="E21" i="45"/>
  <c r="B25" i="45"/>
  <c r="B27" i="45" s="1"/>
  <c r="E21" i="44"/>
  <c r="B25" i="44"/>
  <c r="B27" i="44" s="1"/>
  <c r="E22" i="41"/>
  <c r="B26" i="41"/>
  <c r="B28" i="41" s="1"/>
  <c r="E22" i="42"/>
  <c r="B26" i="42"/>
  <c r="B28" i="42" s="1"/>
  <c r="E22" i="43"/>
  <c r="B26" i="43"/>
  <c r="B28" i="43" s="1"/>
  <c r="E22" i="38"/>
  <c r="B26" i="38"/>
  <c r="B28" i="38" s="1"/>
  <c r="E22" i="39"/>
  <c r="B26" i="39"/>
  <c r="B28" i="39" s="1"/>
  <c r="E14" i="9"/>
  <c r="E34" i="9"/>
  <c r="B52" i="9" s="1"/>
  <c r="E22" i="12"/>
  <c r="B39" i="12" s="1"/>
  <c r="B53" i="8"/>
  <c r="B47" i="7"/>
  <c r="E16" i="3"/>
  <c r="E32" i="3"/>
  <c r="E15" i="15"/>
  <c r="E19" i="15"/>
  <c r="E16" i="24"/>
  <c r="E15" i="14"/>
  <c r="E18" i="3"/>
  <c r="E25" i="3"/>
  <c r="E22" i="3"/>
  <c r="E26" i="3"/>
  <c r="E34" i="3"/>
  <c r="E21" i="15"/>
  <c r="E14" i="15"/>
  <c r="E16" i="15"/>
  <c r="E18" i="15"/>
  <c r="E16" i="48"/>
  <c r="E16" i="52"/>
  <c r="E45" i="55"/>
  <c r="B59" i="55" s="1"/>
  <c r="E51" i="55"/>
  <c r="B60" i="55" s="1"/>
  <c r="E46" i="5"/>
  <c r="B63" i="5" s="1"/>
  <c r="E14" i="5"/>
  <c r="E36" i="10"/>
  <c r="B57" i="10" s="1"/>
  <c r="E42" i="10"/>
  <c r="B58" i="10" s="1"/>
  <c r="E23" i="10"/>
  <c r="B56" i="10" s="1"/>
  <c r="E50" i="10"/>
  <c r="B59" i="10" s="1"/>
  <c r="E35" i="14"/>
  <c r="B53" i="14" s="1"/>
  <c r="E14" i="24"/>
  <c r="E22" i="24"/>
  <c r="E35" i="24"/>
  <c r="B44" i="24" s="1"/>
  <c r="E14" i="6"/>
  <c r="B60" i="6" s="1"/>
  <c r="E20" i="3"/>
  <c r="E24" i="13"/>
  <c r="B51" i="13" s="1"/>
  <c r="E13" i="24"/>
  <c r="E24" i="3"/>
  <c r="E38" i="5"/>
  <c r="B62" i="5" s="1"/>
  <c r="E11" i="15"/>
  <c r="E13" i="15"/>
  <c r="E14" i="11"/>
  <c r="B45" i="11" s="1"/>
  <c r="E15" i="48"/>
  <c r="E19" i="52"/>
  <c r="E32" i="1"/>
  <c r="E45" i="1" s="1"/>
  <c r="E14" i="3"/>
  <c r="E23" i="3"/>
  <c r="E28" i="3"/>
  <c r="E30" i="3"/>
  <c r="E38" i="6"/>
  <c r="B62" i="6" s="1"/>
  <c r="E17" i="15"/>
  <c r="E14" i="48"/>
  <c r="E18" i="48"/>
  <c r="E18" i="52"/>
  <c r="E22" i="52"/>
  <c r="B25" i="25"/>
  <c r="E21" i="25"/>
  <c r="E30" i="53"/>
  <c r="E26" i="54"/>
  <c r="B53" i="13"/>
  <c r="E31" i="11"/>
  <c r="B47" i="11" s="1"/>
  <c r="B55" i="10"/>
  <c r="B60" i="10" s="1"/>
  <c r="E14" i="50"/>
  <c r="E34" i="50"/>
  <c r="B52" i="50" s="1"/>
  <c r="E55" i="6"/>
  <c r="B60" i="5"/>
  <c r="B65" i="5"/>
  <c r="E40" i="4"/>
  <c r="B64" i="4" s="1"/>
  <c r="E16" i="4"/>
  <c r="E34" i="22"/>
  <c r="E34" i="21"/>
  <c r="E32" i="2"/>
  <c r="B50" i="1"/>
  <c r="B53" i="1" s="1"/>
  <c r="E17" i="55"/>
  <c r="E38" i="55"/>
  <c r="B58" i="55" s="1"/>
  <c r="E16" i="56"/>
  <c r="E39" i="56"/>
  <c r="B68" i="56" s="1"/>
  <c r="E38" i="58"/>
  <c r="B62" i="58" s="1"/>
  <c r="E16" i="58"/>
  <c r="B51" i="14"/>
  <c r="B55" i="14" s="1"/>
  <c r="E47" i="14"/>
  <c r="E23" i="24" l="1"/>
  <c r="E30" i="7"/>
  <c r="B48" i="7" s="1"/>
  <c r="E34" i="8"/>
  <c r="B54" i="8" s="1"/>
  <c r="B57" i="8" s="1"/>
  <c r="E34" i="23"/>
  <c r="B52" i="23" s="1"/>
  <c r="B55" i="23" s="1"/>
  <c r="B51" i="9"/>
  <c r="B55" i="9" s="1"/>
  <c r="E47" i="9"/>
  <c r="B42" i="12"/>
  <c r="E34" i="12"/>
  <c r="B51" i="7"/>
  <c r="E43" i="7"/>
  <c r="B66" i="6"/>
  <c r="B54" i="13"/>
  <c r="E47" i="13"/>
  <c r="E35" i="3"/>
  <c r="E48" i="3" s="1"/>
  <c r="B55" i="3" s="1"/>
  <c r="E56" i="5"/>
  <c r="E27" i="52"/>
  <c r="E43" i="52" s="1"/>
  <c r="B50" i="52" s="1"/>
  <c r="E56" i="6"/>
  <c r="E25" i="48"/>
  <c r="B45" i="48" s="1"/>
  <c r="E22" i="15"/>
  <c r="E51" i="10"/>
  <c r="E39" i="24"/>
  <c r="B46" i="24" s="1"/>
  <c r="B43" i="24"/>
  <c r="E48" i="53"/>
  <c r="B52" i="53"/>
  <c r="B55" i="53" s="1"/>
  <c r="E41" i="54"/>
  <c r="B45" i="54"/>
  <c r="B48" i="54" s="1"/>
  <c r="E41" i="11"/>
  <c r="B50" i="11" s="1"/>
  <c r="E47" i="50"/>
  <c r="B51" i="50"/>
  <c r="B55" i="50" s="1"/>
  <c r="B66" i="5"/>
  <c r="B62" i="4"/>
  <c r="E58" i="4"/>
  <c r="B67" i="4" s="1"/>
  <c r="E47" i="22"/>
  <c r="B54" i="22" s="1"/>
  <c r="B51" i="22"/>
  <c r="E47" i="21"/>
  <c r="B54" i="21" s="1"/>
  <c r="B51" i="21"/>
  <c r="B52" i="3"/>
  <c r="E45" i="2"/>
  <c r="B52" i="2" s="1"/>
  <c r="B49" i="2"/>
  <c r="E52" i="55"/>
  <c r="B56" i="55"/>
  <c r="B61" i="55" s="1"/>
  <c r="E62" i="56"/>
  <c r="B66" i="56"/>
  <c r="B71" i="56" s="1"/>
  <c r="B60" i="58"/>
  <c r="B65" i="58" s="1"/>
  <c r="E56" i="58"/>
  <c r="E47" i="23" l="1"/>
  <c r="B47" i="52"/>
  <c r="E49" i="8"/>
  <c r="E41" i="48"/>
  <c r="B48" i="48" s="1"/>
  <c r="B43" i="15"/>
  <c r="B46" i="15" s="1"/>
  <c r="E39" i="15"/>
</calcChain>
</file>

<file path=xl/sharedStrings.xml><?xml version="1.0" encoding="utf-8"?>
<sst xmlns="http://schemas.openxmlformats.org/spreadsheetml/2006/main" count="3124" uniqueCount="576">
  <si>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</si>
  <si>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</si>
  <si>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</si>
  <si>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</si>
  <si>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</si>
  <si>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</si>
  <si>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</si>
  <si>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</si>
  <si>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</si>
  <si>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</si>
  <si>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</si>
  <si>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</si>
  <si>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</si>
  <si>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</si>
  <si>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</si>
  <si>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</si>
  <si>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</si>
  <si>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</si>
  <si>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</si>
  <si>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</si>
  <si>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</si>
  <si>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</si>
  <si>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</si>
  <si>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</si>
  <si>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</si>
  <si>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</si>
  <si>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</si>
  <si>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</si>
  <si>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</si>
  <si>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</si>
  <si>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</si>
  <si>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</si>
  <si>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</si>
  <si>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</si>
  <si>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</si>
  <si>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</si>
  <si>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</si>
  <si>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</si>
  <si>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</si>
  <si>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</si>
  <si>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</si>
  <si>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</si>
  <si>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</si>
  <si>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</si>
  <si>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</si>
  <si>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</si>
  <si>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</si>
  <si>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</si>
  <si>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</si>
  <si>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</si>
  <si>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</si>
  <si>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</si>
  <si>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</si>
  <si>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</si>
  <si>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</si>
  <si>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</si>
  <si>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</si>
  <si>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</si>
  <si>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</si>
  <si>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</si>
  <si>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</si>
  <si>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</si>
  <si>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</si>
  <si>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</si>
  <si>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</si>
  <si>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</si>
  <si>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</si>
  <si>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</si>
  <si>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</si>
  <si>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</si>
  <si>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</si>
  <si>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</si>
  <si>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</si>
  <si>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</si>
  <si>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</si>
  <si>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</si>
  <si>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</si>
  <si>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</si>
  <si>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</si>
  <si>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</si>
  <si>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</si>
  <si>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</si>
  <si>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</si>
  <si>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</si>
  <si>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</si>
  <si>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</si>
  <si>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</si>
  <si>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</si>
  <si>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</si>
  <si>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</si>
  <si>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</si>
  <si>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</si>
  <si>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</si>
  <si>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</si>
  <si>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</si>
  <si>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</si>
  <si>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</si>
  <si>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</si>
  <si>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</si>
  <si>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</si>
  <si>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</si>
  <si>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</si>
  <si>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</si>
  <si>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</si>
  <si>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</si>
  <si>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</si>
  <si>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</si>
  <si>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</si>
  <si>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</si>
  <si>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</si>
  <si>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</si>
  <si>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</si>
  <si>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</si>
  <si>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</si>
  <si>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</si>
  <si>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</si>
  <si>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</si>
  <si>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</si>
  <si>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</si>
  <si>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</si>
  <si>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</si>
  <si>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</si>
  <si>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</si>
  <si>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</si>
  <si>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</si>
  <si>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</si>
  <si>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</si>
  <si>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</si>
  <si>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</si>
  <si>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</si>
  <si>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</si>
  <si>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</si>
  <si>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</si>
  <si>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</si>
  <si>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</si>
  <si>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</si>
  <si>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</si>
  <si>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</si>
  <si>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</si>
  <si>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</si>
  <si>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</si>
  <si>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</si>
  <si>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</si>
  <si>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</si>
  <si>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</si>
  <si>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</si>
  <si>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</si>
  <si>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</si>
  <si>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</si>
  <si>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</si>
  <si>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</si>
  <si>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</si>
  <si>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</si>
  <si>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</si>
  <si>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</si>
  <si>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</si>
  <si>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</si>
  <si>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</si>
  <si>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</si>
  <si>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</si>
  <si>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</si>
  <si>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</si>
  <si>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</si>
  <si>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</si>
  <si>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</si>
  <si>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</si>
  <si>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</si>
  <si>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</si>
  <si>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</si>
  <si>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</si>
  <si>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</si>
  <si>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</si>
  <si>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</si>
  <si>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</si>
  <si>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</si>
  <si>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</si>
  <si>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</si>
  <si>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</si>
  <si>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</si>
  <si>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</si>
  <si>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</si>
  <si>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</si>
  <si>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</si>
  <si>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</si>
  <si>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</si>
  <si>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</si>
  <si>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</si>
  <si>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</si>
  <si>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</si>
  <si>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</si>
  <si>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</si>
  <si>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</si>
  <si>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</si>
  <si>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</si>
  <si>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</si>
  <si>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</si>
  <si>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</si>
  <si>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</si>
  <si>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</si>
  <si>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</si>
  <si>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</si>
  <si>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</si>
  <si>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</si>
  <si>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</si>
  <si>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</si>
  <si>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</si>
  <si>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</si>
  <si>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</si>
  <si>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</si>
  <si>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</si>
  <si>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</si>
  <si>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</si>
  <si>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</si>
  <si>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</si>
  <si>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</si>
  <si>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</si>
  <si>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</si>
  <si>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</si>
  <si>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</si>
  <si>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</si>
  <si>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</si>
  <si>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</si>
  <si>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</si>
  <si>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</si>
  <si>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</si>
  <si>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</si>
  <si>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</si>
  <si>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</si>
  <si>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</si>
  <si>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</si>
  <si>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</si>
  <si>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</si>
  <si>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</si>
  <si>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</si>
  <si>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</si>
  <si>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</si>
  <si>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</si>
  <si>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</si>
  <si>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</si>
  <si>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</si>
  <si>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</si>
  <si>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</si>
  <si>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</si>
  <si>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</si>
  <si>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</si>
  <si>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</si>
  <si>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</si>
  <si>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</si>
  <si>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</si>
  <si>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</si>
  <si>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</si>
  <si>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</si>
  <si>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</si>
  <si>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</si>
  <si>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</si>
  <si>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</si>
  <si>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</si>
  <si>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</si>
  <si>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</si>
  <si>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</si>
  <si>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</si>
  <si>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</si>
  <si>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</si>
  <si>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</si>
  <si>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</si>
  <si>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</si>
  <si>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</si>
  <si>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</si>
  <si>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</si>
  <si>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</si>
  <si>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</si>
  <si>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</si>
  <si>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</si>
  <si>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</si>
  <si>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</si>
  <si>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</si>
  <si>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</si>
  <si>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</si>
  <si>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</si>
  <si>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</si>
  <si>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</si>
  <si>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</si>
  <si>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</si>
  <si>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</si>
  <si>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</si>
  <si>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</si>
  <si>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</si>
  <si>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</si>
  <si>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</si>
  <si>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</si>
  <si>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</si>
  <si>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</si>
  <si>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</si>
  <si>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</si>
  <si>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</si>
  <si>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</si>
  <si>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</si>
  <si>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</si>
  <si>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</si>
  <si>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</si>
  <si>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</si>
  <si>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</si>
  <si>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</si>
  <si>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</si>
  <si>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</si>
  <si>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</si>
  <si>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</si>
  <si>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</si>
  <si>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</si>
  <si>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</si>
  <si>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</si>
  <si>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</si>
  <si>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</si>
  <si>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</si>
  <si>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</si>
  <si>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</si>
  <si>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</si>
  <si>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</si>
  <si>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</si>
  <si>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</si>
  <si>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</si>
  <si>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</si>
  <si>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</si>
  <si>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</si>
  <si>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</si>
  <si>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</si>
  <si>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</si>
  <si>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</si>
  <si>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</si>
  <si>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</si>
  <si>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</si>
  <si>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</si>
  <si>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</si>
  <si>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</si>
  <si>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</si>
  <si>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</si>
  <si>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</si>
  <si>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</si>
  <si>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</si>
  <si>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</si>
  <si>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</si>
  <si>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</si>
  <si>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</si>
  <si>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</si>
  <si>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</si>
  <si>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</si>
  <si>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</si>
  <si>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</si>
  <si>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</si>
  <si>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</si>
  <si>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</si>
  <si>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</si>
  <si>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</si>
  <si>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</si>
  <si>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</si>
  <si>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</si>
  <si>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</si>
  <si>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</si>
  <si>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</si>
  <si>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</si>
  <si>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</si>
  <si>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</si>
  <si>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</si>
  <si>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</si>
  <si>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</si>
  <si>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</si>
  <si>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</si>
  <si>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</si>
  <si>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</si>
  <si>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</si>
  <si>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</si>
  <si>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</si>
  <si>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</si>
  <si>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</si>
  <si>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</si>
  <si>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</si>
  <si>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</si>
  <si>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</si>
  <si>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</si>
  <si>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</si>
  <si>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</si>
  <si>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</si>
  <si>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</si>
  <si>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</si>
  <si>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</si>
  <si>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</si>
  <si>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</si>
  <si>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</si>
  <si>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</si>
  <si>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</si>
  <si>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</si>
  <si>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</si>
  <si>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</si>
  <si>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</si>
  <si>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</si>
  <si>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</si>
  <si>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</si>
  <si>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</si>
  <si>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</si>
  <si>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</si>
  <si>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</si>
  <si>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</si>
  <si>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</si>
  <si>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</si>
  <si>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</si>
  <si>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</si>
  <si>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</si>
  <si>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</si>
  <si>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</si>
  <si>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</si>
  <si>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</si>
  <si>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</si>
  <si>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</si>
  <si>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</si>
  <si>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</si>
  <si>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</si>
  <si>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</si>
  <si>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</si>
  <si>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</si>
  <si>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</si>
  <si>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</si>
  <si>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</si>
  <si>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</si>
  <si>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</si>
  <si>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</si>
  <si>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</si>
  <si>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</si>
  <si>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</si>
  <si>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</si>
  <si>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</si>
  <si>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</si>
  <si>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</si>
  <si>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</si>
  <si>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</si>
  <si>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</si>
  <si>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</si>
  <si>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</si>
  <si>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</si>
  <si>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</si>
  <si>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</si>
  <si>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</si>
  <si>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</si>
  <si>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</si>
  <si>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</si>
  <si>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</si>
  <si>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</si>
  <si>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</si>
  <si>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</si>
  <si>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</si>
  <si>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</si>
  <si>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</si>
  <si>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</si>
  <si>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</si>
  <si>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</si>
  <si>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</si>
  <si>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</si>
  <si>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</si>
  <si>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</si>
  <si>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</si>
  <si>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</si>
  <si>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</si>
  <si>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</si>
  <si>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</si>
  <si>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</si>
  <si>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</si>
  <si>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</si>
  <si>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</si>
  <si>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</si>
  <si>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</si>
  <si>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</si>
  <si>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</si>
  <si>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</si>
  <si>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</si>
  <si>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</si>
  <si>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</si>
  <si>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</si>
  <si>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</si>
  <si>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</si>
  <si>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</si>
  <si>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</si>
  <si>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</si>
  <si>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</si>
  <si>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</si>
  <si>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</si>
  <si>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</si>
  <si>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</si>
  <si>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</si>
  <si>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</si>
  <si>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</si>
  <si>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</si>
  <si>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</si>
  <si>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</si>
  <si>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</si>
  <si>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Data da Atualização: 23/Fevereiro/2024</t>
  </si>
  <si>
    <t>Arrendamento: R$ 4.000,00/ha</t>
  </si>
  <si>
    <t>São Gotardo/MG  23 de Fevereiro de 2024</t>
  </si>
  <si>
    <t>Preço Médio Venda (Últimos 6 Meses): R$  73,25 sc 25 kg</t>
  </si>
  <si>
    <t>Arrendamento: R$ 6.000,00/ha</t>
  </si>
  <si>
    <t>Preço Médio de Venda (Últimos 6 Meses): R$ 243,63 @</t>
  </si>
  <si>
    <t>Preço Médio de Venda (Últimos 6 Meses): R$ 2,07 litro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</si>
  <si>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</si>
  <si>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</si>
  <si>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</si>
  <si>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</si>
  <si>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</si>
  <si>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</si>
  <si>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</si>
  <si>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</si>
  <si>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</si>
  <si>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</si>
  <si>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</si>
  <si>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</si>
  <si>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</si>
  <si>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</si>
  <si>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</si>
  <si>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</si>
  <si>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</si>
  <si>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</si>
  <si>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Data da atualização: 20/Agosto/2024</t>
  </si>
  <si>
    <t>Preço Médio de Venda (Últimos 6 Meses): R$ 3,38/kg</t>
  </si>
  <si>
    <t>São Gotardo/MG  20 de Agosto de 2024</t>
  </si>
  <si>
    <t>Produtividade: 20.000  kg/ha</t>
  </si>
  <si>
    <t>Preço Médio de Venda (Últimos 6 Meses): R$ 11,80/kg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</si>
  <si>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R$ 89,00/cx 52,68 kg</t>
    </r>
  </si>
  <si>
    <t>Preço Médio Venda (Últimos 6 Meses):  R$ 1204,60/saca</t>
  </si>
  <si>
    <t>Arrendamento: R$ 4.818,400 (4 Sc/ha - R$ 1.204,60 a saca)</t>
  </si>
  <si>
    <t>Nível de Tecnologia: Média a Alta</t>
  </si>
  <si>
    <t>Preço Médio de Venda (Últimos 6 Meses): R$ 2,54/kg</t>
  </si>
  <si>
    <t>Arrendamento: R$ 4.814,40 (referente a 4 sacas de café/ha - preço médio de R$ 1.204,60)</t>
  </si>
  <si>
    <t>Produtividade: 18 a 25 ton/ha</t>
  </si>
  <si>
    <t>Preço Médio Venda (Últimos 6 Meses): R$ 186,00 cx 10 kg</t>
  </si>
  <si>
    <t>Preço Médio Venda (Últimos 6 Meses): 64,00 Caixa 20 kg</t>
  </si>
  <si>
    <t>Produtividade: 120 a 140 sc/ha</t>
  </si>
  <si>
    <t>Arrendamento: R$ 2.200,00/ha</t>
  </si>
  <si>
    <t>Produtividade: 141 a 180 sc/ha</t>
  </si>
  <si>
    <t>Produtividade: de 180 a 220 sc/ha</t>
  </si>
  <si>
    <t>Arrendamento: R$ 2.800,00/ha</t>
  </si>
  <si>
    <t>Produtividade: 67 sc/ha</t>
  </si>
  <si>
    <t>Preço Médio de Venda (Últimos 6 Meses): R$ 127,78 sc</t>
  </si>
  <si>
    <t>Produtividade:  30.000 kg/ha</t>
  </si>
  <si>
    <t>Preço Médio Venda (Últimos 6 Meses): R$ 124,00 sc 20 kg</t>
  </si>
  <si>
    <t>Preço Médio Venda (Últimos 6 Meses): 250,00 sc 60 kg</t>
  </si>
  <si>
    <t>Arrendamento: R$ 2.000,00/ha</t>
  </si>
  <si>
    <t>Preço Médio Venda (Últimos 6 Meses): R$ 67,50 cx 20 kg</t>
  </si>
  <si>
    <t>Adubação de Plantio 1</t>
  </si>
  <si>
    <t>Preço Médio Venda (Últimos 6 Meses):156,25 saco 50 kg</t>
  </si>
  <si>
    <t>Preço Médio Venda (Últimos 6 Meses): R$ 45,13 sc 60 kg</t>
  </si>
  <si>
    <t>Adubação Cobertura 1</t>
  </si>
  <si>
    <t>Adubação de Cobertura 2</t>
  </si>
  <si>
    <t>Produtividade: 40,0 ton/ha</t>
  </si>
  <si>
    <t>Preço Médio de Venda (Últimos 6 Meses): R$ 300,00 ton</t>
  </si>
  <si>
    <t>Produtividade: 70 ton/ha</t>
  </si>
  <si>
    <t>Preço Médio de Venda (Últimos 6 Meses): R$ 135,00 ton</t>
  </si>
  <si>
    <t>Preço Médio de Venda (Últimos 6 Meses):  R$ 2,76 kg</t>
  </si>
  <si>
    <t>Preço Médio de Venda (Últimos 6 Meses):  R$ 1,34 kg</t>
  </si>
  <si>
    <t>Preço Médio de Venda (Últimos 6 Meses): R$ 235,42@</t>
  </si>
  <si>
    <t>Produtividade 15 a 20L/Animal</t>
  </si>
  <si>
    <t>Produtividade 20 a 25L/Animal</t>
  </si>
  <si>
    <t>Produtividade 25 a 30L/Animal</t>
  </si>
  <si>
    <t>Quant. /Animal</t>
  </si>
  <si>
    <t>Preço Médio de Venda (Últimos 6 Meses): R$ 2010,00 cabeça</t>
  </si>
  <si>
    <t>Preço Médio Venda (Últimos 6 Meses): R$ 56,63/sc</t>
  </si>
  <si>
    <t xml:space="preserve">                      Engenheiro Agrônomo</t>
  </si>
  <si>
    <t>CPF: 578.822.826-34</t>
  </si>
  <si>
    <t>Produtividade: 80 sc/ha</t>
  </si>
  <si>
    <t>Preço Médio Venda (Últimos 6 Meses): 73,63 saco 50 kg</t>
  </si>
  <si>
    <t>Assistência Técnica</t>
  </si>
  <si>
    <t>Ciclo: 130 dias</t>
  </si>
  <si>
    <t>Cultura: Cenoura de Inverno</t>
  </si>
  <si>
    <t>Produtividade: 1550 cxs/ha (31 ton/ha)</t>
  </si>
  <si>
    <t>Intervalo de Plantio: Dezembro a Maio</t>
  </si>
  <si>
    <t>Intervalo de Colheita: Março a Agosto</t>
  </si>
  <si>
    <t>Intervalo de Plantio: Junho a Novembro</t>
  </si>
  <si>
    <t>Produtividade: 2800 cxs/ha (56 ton/ha)</t>
  </si>
  <si>
    <t>56 toneladas</t>
  </si>
  <si>
    <t>31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</si>
</sst>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8" fillId="4" borderId="1" xfId="4" applyFont="1" applyBorder="1" applyAlignment="1">
      <alignment horizontal="left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11" fillId="5" borderId="1" xfId="5" applyFont="1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11" fillId="4" borderId="2" xfId="4" applyFont="1" applyBorder="1" applyAlignment="1"/>
    <xf numFmtId="0" fontId="11" fillId="4" borderId="4" xfId="4" applyFont="1" applyBorder="1" applyAlignment="1"/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1" fillId="4" borderId="2" xfId="4" applyFont="1" applyBorder="1" applyAlignment="1">
      <alignment horizontal="left"/>
    </xf>
    <xf numFmtId="0" fontId="11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98613</xdr:rowOff>
    </xdr:from>
    <xdr:to>
      <xdr:col>0</xdr:col>
      <xdr:colOff>2028824</xdr:colOff>
      <xdr:row>1</xdr:row>
      <xdr:rowOff>318395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86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123825</xdr:rowOff>
    </xdr:from>
    <xdr:to>
      <xdr:col>0</xdr:col>
      <xdr:colOff>2038349</xdr:colOff>
      <xdr:row>1</xdr:row>
      <xdr:rowOff>343607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lanilhas%20Sicoob%20-%20Refer&#234;ncias%20Agost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lanilhas%20Sicoob%20-%20Refer&#234;ncias%20Fev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08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8-2024"/>
      <sheetName val="Banana"/>
      <sheetName val="Referência Banana"/>
      <sheetName val="Abóbora Cabutiá"/>
      <sheetName val="Referência Abóbora Cabutiá"/>
      <sheetName val="Equinos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29945.654571428571</v>
          </cell>
        </row>
      </sheetData>
      <sheetData sheetId="2">
        <row r="6">
          <cell r="D6">
            <v>307.5</v>
          </cell>
        </row>
        <row r="7">
          <cell r="D7">
            <v>2539.5</v>
          </cell>
        </row>
        <row r="8">
          <cell r="D8">
            <v>406</v>
          </cell>
        </row>
        <row r="9">
          <cell r="D9">
            <v>2830.5</v>
          </cell>
        </row>
        <row r="10">
          <cell r="D10">
            <v>3176.6666666666665</v>
          </cell>
        </row>
        <row r="12">
          <cell r="D12">
            <v>28</v>
          </cell>
        </row>
        <row r="13">
          <cell r="D13">
            <v>166</v>
          </cell>
        </row>
        <row r="14">
          <cell r="D14">
            <v>338.42857142857144</v>
          </cell>
        </row>
        <row r="16">
          <cell r="D16">
            <v>18.7</v>
          </cell>
        </row>
        <row r="17">
          <cell r="D17">
            <v>25</v>
          </cell>
        </row>
        <row r="18">
          <cell r="D18">
            <v>89.333333333333329</v>
          </cell>
        </row>
        <row r="19">
          <cell r="D19">
            <v>409.46</v>
          </cell>
        </row>
        <row r="20">
          <cell r="D20">
            <v>71.2</v>
          </cell>
        </row>
        <row r="21">
          <cell r="D21">
            <v>41.416666666666664</v>
          </cell>
        </row>
        <row r="22">
          <cell r="D22">
            <v>24.7</v>
          </cell>
        </row>
        <row r="23">
          <cell r="D23">
            <v>131.6</v>
          </cell>
        </row>
        <row r="24">
          <cell r="D24">
            <v>28.833333333333332</v>
          </cell>
        </row>
        <row r="25">
          <cell r="E25">
            <v>66.5</v>
          </cell>
        </row>
        <row r="26">
          <cell r="E26">
            <v>1500</v>
          </cell>
        </row>
      </sheetData>
      <sheetData sheetId="3">
        <row r="71">
          <cell r="B71">
            <v>112309.80243809524</v>
          </cell>
        </row>
      </sheetData>
      <sheetData sheetId="4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2519.2620000000002</v>
          </cell>
        </row>
        <row r="10">
          <cell r="D10">
            <v>3176.6666666666665</v>
          </cell>
        </row>
        <row r="12">
          <cell r="D12">
            <v>7.63</v>
          </cell>
        </row>
        <row r="13">
          <cell r="D13">
            <v>64.5</v>
          </cell>
        </row>
        <row r="14">
          <cell r="D14">
            <v>41.666666666666664</v>
          </cell>
        </row>
        <row r="15">
          <cell r="D15">
            <v>30.939999999999998</v>
          </cell>
        </row>
        <row r="16">
          <cell r="D16">
            <v>24.7</v>
          </cell>
        </row>
        <row r="17">
          <cell r="D17">
            <v>155</v>
          </cell>
        </row>
        <row r="18">
          <cell r="D18">
            <v>71.2</v>
          </cell>
        </row>
        <row r="19">
          <cell r="D19">
            <v>77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5">
          <cell r="D25">
            <v>28.833333333333332</v>
          </cell>
        </row>
        <row r="26">
          <cell r="D26">
            <v>66.5</v>
          </cell>
        </row>
        <row r="27">
          <cell r="D27">
            <v>145</v>
          </cell>
        </row>
      </sheetData>
      <sheetData sheetId="5">
        <row r="61">
          <cell r="B61">
            <v>25562.551095238094</v>
          </cell>
        </row>
      </sheetData>
      <sheetData sheetId="6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1736.2180000000001</v>
          </cell>
        </row>
        <row r="10">
          <cell r="D10">
            <v>2007.5</v>
          </cell>
        </row>
        <row r="11">
          <cell r="D11">
            <v>2519.2620000000002</v>
          </cell>
        </row>
        <row r="13">
          <cell r="D13">
            <v>7.63</v>
          </cell>
        </row>
        <row r="14">
          <cell r="D14">
            <v>89.333333333333329</v>
          </cell>
        </row>
        <row r="15">
          <cell r="D15">
            <v>41.666666666666664</v>
          </cell>
        </row>
        <row r="16">
          <cell r="D16">
            <v>30.939999999999998</v>
          </cell>
        </row>
        <row r="17">
          <cell r="D17">
            <v>24.7</v>
          </cell>
        </row>
        <row r="18">
          <cell r="D18">
            <v>81</v>
          </cell>
        </row>
        <row r="19">
          <cell r="D19">
            <v>71.2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4">
          <cell r="D24">
            <v>106</v>
          </cell>
        </row>
        <row r="25">
          <cell r="D25">
            <v>28.833333333333332</v>
          </cell>
        </row>
        <row r="26">
          <cell r="D26">
            <v>66.5</v>
          </cell>
        </row>
      </sheetData>
      <sheetData sheetId="7">
        <row r="53">
          <cell r="B53">
            <v>13885.900084033612</v>
          </cell>
        </row>
      </sheetData>
      <sheetData sheetId="8"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9">
        <row r="52">
          <cell r="B52">
            <v>16725.541911764707</v>
          </cell>
        </row>
      </sheetData>
      <sheetData sheetId="10">
        <row r="6">
          <cell r="D6">
            <v>2852.5</v>
          </cell>
        </row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11">
        <row r="55">
          <cell r="B55">
            <v>21386.660847507679</v>
          </cell>
        </row>
      </sheetData>
      <sheetData sheetId="12">
        <row r="6">
          <cell r="D6">
            <v>2852.5</v>
          </cell>
        </row>
        <row r="7">
          <cell r="D7">
            <v>307.5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81</v>
          </cell>
        </row>
        <row r="12">
          <cell r="C12">
            <v>1.2</v>
          </cell>
          <cell r="D12">
            <v>305.66666666666669</v>
          </cell>
        </row>
        <row r="13">
          <cell r="C13">
            <v>6</v>
          </cell>
          <cell r="D13">
            <v>71.2</v>
          </cell>
        </row>
        <row r="14">
          <cell r="C14">
            <v>2</v>
          </cell>
          <cell r="D14">
            <v>59.714285714285715</v>
          </cell>
        </row>
        <row r="16">
          <cell r="C16">
            <v>1</v>
          </cell>
          <cell r="D16">
            <v>188</v>
          </cell>
        </row>
        <row r="17">
          <cell r="C17">
            <v>1</v>
          </cell>
          <cell r="D17">
            <v>340</v>
          </cell>
        </row>
        <row r="18">
          <cell r="C18">
            <v>0.8</v>
          </cell>
          <cell r="D18">
            <v>54.666666666666664</v>
          </cell>
        </row>
        <row r="19">
          <cell r="C19">
            <v>2</v>
          </cell>
          <cell r="D19">
            <v>92.5</v>
          </cell>
        </row>
        <row r="20">
          <cell r="C20">
            <v>1.4</v>
          </cell>
          <cell r="D20">
            <v>152</v>
          </cell>
        </row>
        <row r="21">
          <cell r="C21">
            <v>1.25</v>
          </cell>
          <cell r="D21">
            <v>76.428571428571431</v>
          </cell>
        </row>
        <row r="23">
          <cell r="C23">
            <v>0.6</v>
          </cell>
          <cell r="D23">
            <v>287</v>
          </cell>
        </row>
        <row r="24">
          <cell r="C24">
            <v>0.4</v>
          </cell>
          <cell r="D24">
            <v>106</v>
          </cell>
        </row>
        <row r="25">
          <cell r="C25">
            <v>15</v>
          </cell>
          <cell r="D25">
            <v>18.7</v>
          </cell>
        </row>
        <row r="26">
          <cell r="C26">
            <v>1.8</v>
          </cell>
          <cell r="D26">
            <v>36.469117647058823</v>
          </cell>
        </row>
        <row r="27">
          <cell r="C27">
            <v>3</v>
          </cell>
          <cell r="D27">
            <v>17.175000000000001</v>
          </cell>
        </row>
        <row r="28">
          <cell r="C28">
            <v>1.2</v>
          </cell>
          <cell r="D28">
            <v>184.33333333333334</v>
          </cell>
        </row>
        <row r="30">
          <cell r="C30">
            <v>4</v>
          </cell>
          <cell r="D30">
            <v>28</v>
          </cell>
        </row>
        <row r="31">
          <cell r="C31">
            <v>0.12</v>
          </cell>
          <cell r="D31">
            <v>338.42857142857144</v>
          </cell>
        </row>
        <row r="32">
          <cell r="C32">
            <v>0.05</v>
          </cell>
          <cell r="D32">
            <v>1823.0120481927711</v>
          </cell>
        </row>
        <row r="33">
          <cell r="C33">
            <v>0.5</v>
          </cell>
          <cell r="D33">
            <v>76.428571428571431</v>
          </cell>
        </row>
      </sheetData>
      <sheetData sheetId="13">
        <row r="54">
          <cell r="B54">
            <v>18711.565653501399</v>
          </cell>
        </row>
      </sheetData>
      <sheetData sheetId="14">
        <row r="54">
          <cell r="B54">
            <v>23056.249253501403</v>
          </cell>
        </row>
      </sheetData>
      <sheetData sheetId="15">
        <row r="6">
          <cell r="D6">
            <v>2007.5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2830.5</v>
          </cell>
        </row>
        <row r="10">
          <cell r="D10">
            <v>406</v>
          </cell>
        </row>
        <row r="12">
          <cell r="D12">
            <v>81</v>
          </cell>
        </row>
        <row r="13">
          <cell r="D13">
            <v>81</v>
          </cell>
        </row>
        <row r="14">
          <cell r="D14">
            <v>305.66666666666669</v>
          </cell>
        </row>
        <row r="15">
          <cell r="D15">
            <v>71.5</v>
          </cell>
        </row>
        <row r="16">
          <cell r="D16">
            <v>92.5</v>
          </cell>
        </row>
        <row r="17">
          <cell r="D17">
            <v>188</v>
          </cell>
        </row>
        <row r="18">
          <cell r="D18">
            <v>54.666666666666664</v>
          </cell>
        </row>
        <row r="19">
          <cell r="D19">
            <v>65</v>
          </cell>
        </row>
        <row r="20">
          <cell r="D20">
            <v>76.428571428571431</v>
          </cell>
        </row>
        <row r="21">
          <cell r="D21">
            <v>106</v>
          </cell>
        </row>
        <row r="22">
          <cell r="D22">
            <v>30.939999999999998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110.5</v>
          </cell>
        </row>
        <row r="26">
          <cell r="D26">
            <v>89.333333333333329</v>
          </cell>
        </row>
        <row r="27">
          <cell r="D27">
            <v>3.5</v>
          </cell>
        </row>
        <row r="28">
          <cell r="D28">
            <v>35.1875</v>
          </cell>
        </row>
        <row r="29">
          <cell r="D29">
            <v>76.428571428571431</v>
          </cell>
        </row>
      </sheetData>
      <sheetData sheetId="16">
        <row r="67">
          <cell r="B67">
            <v>186525.00600000002</v>
          </cell>
        </row>
      </sheetData>
      <sheetData sheetId="17">
        <row r="6">
          <cell r="D6">
            <v>3500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7.9</v>
          </cell>
        </row>
        <row r="20">
          <cell r="D20">
            <v>20</v>
          </cell>
        </row>
        <row r="21">
          <cell r="D21">
            <v>22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3890</v>
          </cell>
        </row>
        <row r="25">
          <cell r="D25">
            <v>2722</v>
          </cell>
        </row>
        <row r="26">
          <cell r="D26">
            <v>78.48</v>
          </cell>
        </row>
        <row r="27">
          <cell r="D27">
            <v>75</v>
          </cell>
        </row>
        <row r="28">
          <cell r="D28">
            <v>64</v>
          </cell>
        </row>
        <row r="29">
          <cell r="D29">
            <v>365</v>
          </cell>
        </row>
        <row r="30">
          <cell r="D30">
            <v>196</v>
          </cell>
        </row>
      </sheetData>
      <sheetData sheetId="18">
        <row r="66">
          <cell r="B66">
            <v>49063.864401960789</v>
          </cell>
        </row>
      </sheetData>
      <sheetData sheetId="19">
        <row r="66">
          <cell r="B66">
            <v>48941.617401960786</v>
          </cell>
        </row>
      </sheetData>
      <sheetData sheetId="20">
        <row r="7">
          <cell r="D7">
            <v>3630</v>
          </cell>
        </row>
        <row r="8">
          <cell r="D8">
            <v>3176.6666666666665</v>
          </cell>
        </row>
        <row r="10">
          <cell r="D10">
            <v>3027.3333333333335</v>
          </cell>
        </row>
        <row r="11">
          <cell r="D11">
            <v>21.277573529411764</v>
          </cell>
        </row>
        <row r="12">
          <cell r="D12">
            <v>303.5</v>
          </cell>
        </row>
        <row r="13">
          <cell r="D13">
            <v>196</v>
          </cell>
        </row>
        <row r="14">
          <cell r="D14">
            <v>66.5</v>
          </cell>
        </row>
        <row r="15">
          <cell r="D15">
            <v>21.277573529411764</v>
          </cell>
        </row>
        <row r="16">
          <cell r="D16">
            <v>24.7</v>
          </cell>
        </row>
        <row r="17">
          <cell r="D17">
            <v>21.25</v>
          </cell>
        </row>
        <row r="18">
          <cell r="D18">
            <v>155</v>
          </cell>
        </row>
        <row r="19">
          <cell r="D19">
            <v>81</v>
          </cell>
        </row>
        <row r="20">
          <cell r="D20">
            <v>71.2</v>
          </cell>
        </row>
        <row r="21">
          <cell r="D21">
            <v>89.5</v>
          </cell>
        </row>
        <row r="22">
          <cell r="D22">
            <v>55.5</v>
          </cell>
        </row>
      </sheetData>
      <sheetData sheetId="21">
        <row r="51">
          <cell r="B51">
            <v>4914.1366190476192</v>
          </cell>
        </row>
      </sheetData>
      <sheetData sheetId="22">
        <row r="55">
          <cell r="B55">
            <v>6473.4305428571433</v>
          </cell>
        </row>
      </sheetData>
      <sheetData sheetId="23">
        <row r="57">
          <cell r="B57">
            <v>8278.4347428571436</v>
          </cell>
        </row>
      </sheetData>
      <sheetData sheetId="24">
        <row r="42">
          <cell r="B42">
            <v>6698.2507619047619</v>
          </cell>
        </row>
      </sheetData>
      <sheetData sheetId="25">
        <row r="6">
          <cell r="B6" t="str">
            <v>Ton</v>
          </cell>
          <cell r="D6">
            <v>307.5</v>
          </cell>
        </row>
        <row r="7">
          <cell r="B7" t="str">
            <v>Ton</v>
          </cell>
          <cell r="D7">
            <v>2852.5</v>
          </cell>
        </row>
        <row r="11">
          <cell r="B11" t="str">
            <v>L</v>
          </cell>
          <cell r="C11">
            <v>2</v>
          </cell>
          <cell r="D11">
            <v>25.666666666666668</v>
          </cell>
        </row>
        <row r="12">
          <cell r="B12" t="str">
            <v>Kg</v>
          </cell>
          <cell r="C12">
            <v>1.8</v>
          </cell>
          <cell r="D12">
            <v>28</v>
          </cell>
        </row>
        <row r="13">
          <cell r="B13" t="str">
            <v>L</v>
          </cell>
          <cell r="C13">
            <v>2</v>
          </cell>
          <cell r="D13">
            <v>75</v>
          </cell>
        </row>
        <row r="14">
          <cell r="B14" t="str">
            <v>Kg</v>
          </cell>
          <cell r="C14">
            <v>0.08</v>
          </cell>
          <cell r="D14">
            <v>338.42857142857144</v>
          </cell>
        </row>
        <row r="15">
          <cell r="B15" t="str">
            <v>L</v>
          </cell>
          <cell r="C15">
            <v>1</v>
          </cell>
          <cell r="D15">
            <v>36</v>
          </cell>
        </row>
        <row r="16">
          <cell r="B16" t="str">
            <v>L</v>
          </cell>
          <cell r="C16">
            <v>0.2</v>
          </cell>
          <cell r="D16">
            <v>200.41</v>
          </cell>
        </row>
        <row r="17">
          <cell r="B17" t="str">
            <v>L</v>
          </cell>
          <cell r="C17">
            <v>1</v>
          </cell>
          <cell r="D17">
            <v>24.75</v>
          </cell>
        </row>
        <row r="18">
          <cell r="B18" t="str">
            <v>L</v>
          </cell>
          <cell r="C18">
            <v>0.1</v>
          </cell>
          <cell r="D18">
            <v>22.320000000000004</v>
          </cell>
        </row>
        <row r="19">
          <cell r="C19">
            <v>0.4</v>
          </cell>
        </row>
        <row r="20">
          <cell r="B20" t="str">
            <v>L</v>
          </cell>
          <cell r="C20">
            <v>0.15</v>
          </cell>
          <cell r="D20">
            <v>186.5</v>
          </cell>
        </row>
        <row r="21">
          <cell r="B21" t="str">
            <v>L</v>
          </cell>
          <cell r="C21">
            <v>0.4</v>
          </cell>
          <cell r="D21">
            <v>297.66666666666669</v>
          </cell>
        </row>
        <row r="22">
          <cell r="B22" t="str">
            <v>L</v>
          </cell>
          <cell r="C22">
            <v>0.2</v>
          </cell>
          <cell r="D22">
            <v>102.2</v>
          </cell>
        </row>
        <row r="23">
          <cell r="B23" t="str">
            <v>L</v>
          </cell>
          <cell r="C23">
            <v>1</v>
          </cell>
          <cell r="D23">
            <v>25</v>
          </cell>
        </row>
        <row r="24">
          <cell r="B24" t="str">
            <v>L</v>
          </cell>
          <cell r="C24">
            <v>1.5</v>
          </cell>
          <cell r="D24">
            <v>25.333333333333332</v>
          </cell>
        </row>
        <row r="25">
          <cell r="B25" t="str">
            <v>Kg</v>
          </cell>
          <cell r="C25">
            <v>0.6</v>
          </cell>
          <cell r="D25">
            <v>59.714285714285715</v>
          </cell>
        </row>
        <row r="26">
          <cell r="B26" t="str">
            <v>L</v>
          </cell>
          <cell r="C26">
            <v>0.4</v>
          </cell>
          <cell r="D26">
            <v>65</v>
          </cell>
        </row>
        <row r="27">
          <cell r="B27" t="str">
            <v>L</v>
          </cell>
          <cell r="C27">
            <v>0.1</v>
          </cell>
          <cell r="D27">
            <v>22.320000000000004</v>
          </cell>
        </row>
        <row r="28">
          <cell r="D28">
            <v>2830.5</v>
          </cell>
        </row>
        <row r="29">
          <cell r="B29" t="str">
            <v>Ton</v>
          </cell>
          <cell r="C29">
            <v>0.22</v>
          </cell>
          <cell r="D29">
            <v>2519.2620000000002</v>
          </cell>
        </row>
      </sheetData>
      <sheetData sheetId="26">
        <row r="55">
          <cell r="B55">
            <v>5470.8153333333339</v>
          </cell>
        </row>
      </sheetData>
      <sheetData sheetId="27">
        <row r="6">
          <cell r="D6">
            <v>307.5</v>
          </cell>
        </row>
        <row r="7">
          <cell r="D7">
            <v>3630</v>
          </cell>
        </row>
        <row r="8">
          <cell r="D8">
            <v>13.125</v>
          </cell>
        </row>
        <row r="10">
          <cell r="D10">
            <v>28</v>
          </cell>
        </row>
        <row r="11">
          <cell r="D11">
            <v>338.42857142857144</v>
          </cell>
        </row>
        <row r="12">
          <cell r="D12">
            <v>36</v>
          </cell>
        </row>
        <row r="13">
          <cell r="D13">
            <v>25.333333333333332</v>
          </cell>
        </row>
        <row r="14">
          <cell r="D14">
            <v>200.41</v>
          </cell>
        </row>
        <row r="15">
          <cell r="D15">
            <v>102.2</v>
          </cell>
        </row>
        <row r="16">
          <cell r="D16">
            <v>22.320000000000004</v>
          </cell>
        </row>
        <row r="17">
          <cell r="D17">
            <v>142.33333333333334</v>
          </cell>
        </row>
        <row r="18">
          <cell r="D18">
            <v>186.5</v>
          </cell>
        </row>
        <row r="19">
          <cell r="D19">
            <v>25</v>
          </cell>
        </row>
        <row r="20">
          <cell r="D20">
            <v>22.320000000000004</v>
          </cell>
        </row>
        <row r="21">
          <cell r="D21">
            <v>409.46</v>
          </cell>
        </row>
        <row r="22">
          <cell r="D22">
            <v>26.333333333333332</v>
          </cell>
        </row>
        <row r="24">
          <cell r="D24">
            <v>22.320000000000004</v>
          </cell>
        </row>
        <row r="25">
          <cell r="A25" t="str">
            <v>Adjuvante 1</v>
          </cell>
          <cell r="D25">
            <v>25.333333333333332</v>
          </cell>
        </row>
        <row r="26">
          <cell r="D26">
            <v>167.5</v>
          </cell>
        </row>
        <row r="27">
          <cell r="D27">
            <v>4308.333333333333</v>
          </cell>
        </row>
        <row r="28">
          <cell r="D28">
            <v>2830.5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8665.5524509803927</v>
          </cell>
        </row>
      </sheetData>
      <sheetData sheetId="31">
        <row r="6">
          <cell r="D6">
            <v>3706.6666666666665</v>
          </cell>
        </row>
        <row r="7">
          <cell r="D7">
            <v>13</v>
          </cell>
        </row>
        <row r="8">
          <cell r="D8">
            <v>307.5</v>
          </cell>
        </row>
        <row r="10">
          <cell r="D10">
            <v>2539.5</v>
          </cell>
        </row>
        <row r="11">
          <cell r="D11">
            <v>18.7</v>
          </cell>
        </row>
        <row r="12">
          <cell r="D12">
            <v>17.175000000000001</v>
          </cell>
        </row>
        <row r="13">
          <cell r="D13">
            <v>36.469117647058823</v>
          </cell>
        </row>
        <row r="14">
          <cell r="D14">
            <v>65</v>
          </cell>
        </row>
        <row r="15">
          <cell r="D15">
            <v>21.25</v>
          </cell>
        </row>
        <row r="16">
          <cell r="D16">
            <v>28</v>
          </cell>
        </row>
        <row r="17">
          <cell r="D17">
            <v>26.333333333333332</v>
          </cell>
        </row>
        <row r="18">
          <cell r="D18">
            <v>338.42857142857144</v>
          </cell>
        </row>
        <row r="19">
          <cell r="D19">
            <v>123</v>
          </cell>
        </row>
        <row r="20">
          <cell r="D20">
            <v>55.5</v>
          </cell>
        </row>
      </sheetData>
      <sheetData sheetId="32">
        <row r="42">
          <cell r="B42">
            <v>4673.3464523809525</v>
          </cell>
        </row>
      </sheetData>
      <sheetData sheetId="33">
        <row r="6">
          <cell r="D6">
            <v>3706.6666666666665</v>
          </cell>
        </row>
        <row r="9">
          <cell r="D9">
            <v>28</v>
          </cell>
        </row>
        <row r="10">
          <cell r="D10">
            <v>146</v>
          </cell>
        </row>
        <row r="11">
          <cell r="D11">
            <v>81</v>
          </cell>
        </row>
        <row r="12">
          <cell r="D12">
            <v>186.5</v>
          </cell>
        </row>
        <row r="13">
          <cell r="D13">
            <v>59.714285714285715</v>
          </cell>
        </row>
        <row r="14">
          <cell r="D14">
            <v>35</v>
          </cell>
        </row>
        <row r="15">
          <cell r="D15">
            <v>2519.2620000000002</v>
          </cell>
        </row>
      </sheetData>
      <sheetData sheetId="34">
        <row r="54">
          <cell r="B54">
            <v>47004.61942857143</v>
          </cell>
        </row>
      </sheetData>
      <sheetData sheetId="35">
        <row r="6">
          <cell r="D6">
            <v>2500</v>
          </cell>
        </row>
        <row r="7">
          <cell r="D7">
            <v>307.5</v>
          </cell>
        </row>
        <row r="8">
          <cell r="D8">
            <v>3176.6666666666665</v>
          </cell>
        </row>
        <row r="9">
          <cell r="D9">
            <v>3273.6</v>
          </cell>
        </row>
        <row r="10">
          <cell r="D10">
            <v>2539.5</v>
          </cell>
        </row>
        <row r="11">
          <cell r="D11">
            <v>123</v>
          </cell>
        </row>
        <row r="12">
          <cell r="D12">
            <v>338.42857142857144</v>
          </cell>
        </row>
        <row r="13">
          <cell r="D13">
            <v>89.5</v>
          </cell>
        </row>
        <row r="14">
          <cell r="D14">
            <v>55.5</v>
          </cell>
        </row>
        <row r="15">
          <cell r="D15">
            <v>71.2</v>
          </cell>
        </row>
        <row r="16">
          <cell r="D16">
            <v>409.46</v>
          </cell>
        </row>
        <row r="17">
          <cell r="D17">
            <v>50</v>
          </cell>
        </row>
        <row r="18">
          <cell r="D18">
            <v>72.87</v>
          </cell>
        </row>
      </sheetData>
      <sheetData sheetId="36">
        <row r="46">
          <cell r="B46">
            <v>53293.480952380945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3630</v>
          </cell>
        </row>
        <row r="8">
          <cell r="C8">
            <v>0.8</v>
          </cell>
          <cell r="D8">
            <v>2852.5</v>
          </cell>
        </row>
        <row r="9">
          <cell r="C9">
            <v>1</v>
          </cell>
          <cell r="D9">
            <v>3176.6666666666665</v>
          </cell>
        </row>
        <row r="10">
          <cell r="C10">
            <v>2</v>
          </cell>
          <cell r="D10">
            <v>39</v>
          </cell>
        </row>
        <row r="11">
          <cell r="C11">
            <v>0.8</v>
          </cell>
          <cell r="D11">
            <v>338.42857142857144</v>
          </cell>
        </row>
        <row r="12">
          <cell r="C12">
            <v>1</v>
          </cell>
          <cell r="D12">
            <v>81</v>
          </cell>
        </row>
        <row r="13">
          <cell r="C13">
            <v>0.2</v>
          </cell>
          <cell r="D13">
            <v>155</v>
          </cell>
        </row>
        <row r="14">
          <cell r="C14">
            <v>4</v>
          </cell>
          <cell r="D14">
            <v>111.14285714285714</v>
          </cell>
        </row>
        <row r="15">
          <cell r="C15">
            <v>1</v>
          </cell>
          <cell r="D15">
            <v>89.5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72420.196099439781</v>
          </cell>
        </row>
      </sheetData>
      <sheetData sheetId="39"/>
      <sheetData sheetId="40">
        <row r="46">
          <cell r="B46">
            <v>5584.5980190476193</v>
          </cell>
        </row>
      </sheetData>
      <sheetData sheetId="41"/>
      <sheetData sheetId="42">
        <row r="6">
          <cell r="D6">
            <v>2852.5</v>
          </cell>
        </row>
        <row r="7">
          <cell r="D7">
            <v>487.5</v>
          </cell>
        </row>
        <row r="10">
          <cell r="D10">
            <v>28</v>
          </cell>
        </row>
        <row r="11">
          <cell r="D11">
            <v>75</v>
          </cell>
        </row>
        <row r="13">
          <cell r="D13">
            <v>36</v>
          </cell>
        </row>
        <row r="16">
          <cell r="D16">
            <v>200.41</v>
          </cell>
        </row>
        <row r="17">
          <cell r="D17">
            <v>24.75</v>
          </cell>
        </row>
        <row r="18">
          <cell r="D18">
            <v>22.320000000000004</v>
          </cell>
        </row>
        <row r="20">
          <cell r="D20">
            <v>186.5</v>
          </cell>
        </row>
        <row r="21">
          <cell r="D21">
            <v>297.66666666666669</v>
          </cell>
        </row>
        <row r="22">
          <cell r="D22">
            <v>102.2</v>
          </cell>
        </row>
        <row r="23">
          <cell r="D23">
            <v>25</v>
          </cell>
        </row>
        <row r="25">
          <cell r="D25">
            <v>59.714285714285715</v>
          </cell>
        </row>
      </sheetData>
      <sheetData sheetId="43">
        <row r="50">
          <cell r="B50">
            <v>6817.0275523809523</v>
          </cell>
        </row>
      </sheetData>
      <sheetData sheetId="44"/>
      <sheetData sheetId="45">
        <row r="6">
          <cell r="B6">
            <v>3706.6666666666665</v>
          </cell>
        </row>
        <row r="7">
          <cell r="B7">
            <v>3630</v>
          </cell>
        </row>
        <row r="92">
          <cell r="B92">
            <v>1062.7142857142858</v>
          </cell>
        </row>
        <row r="93">
          <cell r="B93">
            <v>830.57142857142856</v>
          </cell>
        </row>
      </sheetData>
      <sheetData sheetId="46">
        <row r="48">
          <cell r="B48">
            <v>25962.599619047622</v>
          </cell>
        </row>
      </sheetData>
      <sheetData sheetId="47">
        <row r="9">
          <cell r="D9">
            <v>307.5</v>
          </cell>
        </row>
        <row r="10">
          <cell r="D10">
            <v>1736.2180000000001</v>
          </cell>
        </row>
        <row r="11">
          <cell r="D11">
            <v>2007.5</v>
          </cell>
        </row>
        <row r="12">
          <cell r="D12">
            <v>2830.5</v>
          </cell>
        </row>
        <row r="13">
          <cell r="D13">
            <v>7.63</v>
          </cell>
        </row>
        <row r="14">
          <cell r="D14">
            <v>5.4879999999999995</v>
          </cell>
        </row>
        <row r="15">
          <cell r="D15">
            <v>17.175000000000001</v>
          </cell>
        </row>
        <row r="16">
          <cell r="D16">
            <v>28</v>
          </cell>
        </row>
        <row r="17">
          <cell r="D17">
            <v>170</v>
          </cell>
        </row>
        <row r="18">
          <cell r="D18">
            <v>92.5</v>
          </cell>
        </row>
        <row r="19">
          <cell r="D19">
            <v>188</v>
          </cell>
        </row>
        <row r="20">
          <cell r="D20">
            <v>24.7</v>
          </cell>
        </row>
        <row r="21">
          <cell r="D21">
            <v>59.714285714285715</v>
          </cell>
        </row>
        <row r="22">
          <cell r="D22">
            <v>28.833333333333332</v>
          </cell>
        </row>
      </sheetData>
      <sheetData sheetId="48">
        <row r="55">
          <cell r="B55">
            <v>15749.523575630252</v>
          </cell>
        </row>
      </sheetData>
      <sheetData sheetId="49"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2830.5</v>
          </cell>
        </row>
        <row r="11">
          <cell r="D11">
            <v>2539.5</v>
          </cell>
        </row>
        <row r="12">
          <cell r="D12">
            <v>2007.5</v>
          </cell>
        </row>
        <row r="13">
          <cell r="D13">
            <v>425</v>
          </cell>
        </row>
        <row r="14">
          <cell r="D14">
            <v>166</v>
          </cell>
        </row>
        <row r="15">
          <cell r="D15">
            <v>28</v>
          </cell>
        </row>
        <row r="16">
          <cell r="D16">
            <v>200.41</v>
          </cell>
        </row>
        <row r="17">
          <cell r="D17">
            <v>32.700000000000003</v>
          </cell>
        </row>
        <row r="18">
          <cell r="D18">
            <v>188</v>
          </cell>
        </row>
        <row r="19">
          <cell r="D19">
            <v>59.714285714285715</v>
          </cell>
        </row>
        <row r="20">
          <cell r="D20">
            <v>26.333333333333332</v>
          </cell>
        </row>
        <row r="21">
          <cell r="D21">
            <v>71.2</v>
          </cell>
        </row>
        <row r="22">
          <cell r="D22">
            <v>18.7</v>
          </cell>
        </row>
        <row r="23">
          <cell r="D23">
            <v>7.63</v>
          </cell>
        </row>
        <row r="24">
          <cell r="D24">
            <v>21.277573529411764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/>
      <sheetData sheetId="2">
        <row r="6">
          <cell r="D6">
            <v>230</v>
          </cell>
        </row>
      </sheetData>
      <sheetData sheetId="3"/>
      <sheetData sheetId="4">
        <row r="6">
          <cell r="D6">
            <v>230</v>
          </cell>
        </row>
      </sheetData>
      <sheetData sheetId="5"/>
      <sheetData sheetId="6">
        <row r="6">
          <cell r="D6">
            <v>230</v>
          </cell>
        </row>
      </sheetData>
      <sheetData sheetId="7"/>
      <sheetData sheetId="8">
        <row r="7">
          <cell r="D7">
            <v>230</v>
          </cell>
        </row>
      </sheetData>
      <sheetData sheetId="9"/>
      <sheetData sheetId="10"/>
      <sheetData sheetId="11"/>
      <sheetData sheetId="12">
        <row r="6">
          <cell r="D6">
            <v>2541</v>
          </cell>
        </row>
      </sheetData>
      <sheetData sheetId="13"/>
      <sheetData sheetId="14"/>
      <sheetData sheetId="15">
        <row r="6">
          <cell r="D6">
            <v>1930.3333333333333</v>
          </cell>
        </row>
      </sheetData>
      <sheetData sheetId="16"/>
      <sheetData sheetId="17">
        <row r="6">
          <cell r="D6">
            <v>3100</v>
          </cell>
        </row>
      </sheetData>
      <sheetData sheetId="18"/>
      <sheetData sheetId="19"/>
      <sheetData sheetId="20">
        <row r="6">
          <cell r="E6">
            <v>3900</v>
          </cell>
        </row>
      </sheetData>
      <sheetData sheetId="21"/>
      <sheetData sheetId="22"/>
      <sheetData sheetId="23"/>
      <sheetData sheetId="24"/>
      <sheetData sheetId="25">
        <row r="6">
          <cell r="B6" t="str">
            <v>Ton</v>
          </cell>
        </row>
      </sheetData>
      <sheetData sheetId="26"/>
      <sheetData sheetId="27">
        <row r="6">
          <cell r="D6">
            <v>230</v>
          </cell>
        </row>
      </sheetData>
      <sheetData sheetId="28"/>
      <sheetData sheetId="29"/>
      <sheetData sheetId="30"/>
      <sheetData sheetId="31">
        <row r="6">
          <cell r="D6">
            <v>3060.5</v>
          </cell>
        </row>
      </sheetData>
      <sheetData sheetId="32"/>
      <sheetData sheetId="33">
        <row r="6">
          <cell r="D6">
            <v>3060.5</v>
          </cell>
        </row>
      </sheetData>
      <sheetData sheetId="34"/>
      <sheetData sheetId="35">
        <row r="6">
          <cell r="D6">
            <v>2400</v>
          </cell>
        </row>
      </sheetData>
      <sheetData sheetId="36"/>
      <sheetData sheetId="37">
        <row r="6">
          <cell r="C6">
            <v>5000</v>
          </cell>
        </row>
      </sheetData>
      <sheetData sheetId="38"/>
      <sheetData sheetId="39">
        <row r="6">
          <cell r="D6">
            <v>0.25</v>
          </cell>
        </row>
        <row r="7">
          <cell r="D7">
            <v>3148</v>
          </cell>
        </row>
        <row r="8">
          <cell r="D8">
            <v>2000</v>
          </cell>
        </row>
        <row r="9">
          <cell r="D9">
            <v>500</v>
          </cell>
        </row>
        <row r="11">
          <cell r="D11">
            <v>43</v>
          </cell>
        </row>
        <row r="12">
          <cell r="D12">
            <v>270</v>
          </cell>
        </row>
        <row r="13">
          <cell r="D13">
            <v>119</v>
          </cell>
        </row>
        <row r="14">
          <cell r="D14">
            <v>131.1</v>
          </cell>
        </row>
        <row r="15">
          <cell r="D15">
            <v>62.666666666666664</v>
          </cell>
        </row>
        <row r="16">
          <cell r="D16">
            <v>409.46</v>
          </cell>
        </row>
        <row r="17">
          <cell r="D17">
            <v>71.87</v>
          </cell>
        </row>
        <row r="18">
          <cell r="D18">
            <v>18.486666666666668</v>
          </cell>
        </row>
        <row r="19">
          <cell r="D19">
            <v>17.387499999999999</v>
          </cell>
        </row>
        <row r="20">
          <cell r="D20">
            <v>28.339999999999996</v>
          </cell>
        </row>
        <row r="21">
          <cell r="D21">
            <v>23</v>
          </cell>
        </row>
        <row r="22">
          <cell r="D22">
            <v>190</v>
          </cell>
        </row>
        <row r="23">
          <cell r="D23">
            <v>445</v>
          </cell>
        </row>
      </sheetData>
      <sheetData sheetId="40"/>
      <sheetData sheetId="41"/>
      <sheetData sheetId="42">
        <row r="6">
          <cell r="D6">
            <v>2541</v>
          </cell>
        </row>
      </sheetData>
      <sheetData sheetId="43"/>
      <sheetData sheetId="44"/>
      <sheetData sheetId="45">
        <row r="92">
          <cell r="B92">
            <v>1033.8</v>
          </cell>
        </row>
      </sheetData>
      <sheetData sheetId="46"/>
      <sheetData sheetId="47">
        <row r="10">
          <cell r="D10">
            <v>230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topLeftCell="A9" workbookViewId="0">
      <selection activeCell="D24" sqref="D24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7" t="s">
        <v>330</v>
      </c>
      <c r="C2" s="218"/>
      <c r="D2" s="218"/>
      <c r="E2" s="218"/>
      <c r="F2" s="218"/>
      <c r="G2" s="219"/>
      <c r="I2"/>
    </row>
    <row r="3" spans="2:9" s="72" customFormat="1" ht="45.75" thickBot="1" x14ac:dyDescent="0.3">
      <c r="B3" s="86" t="s">
        <v>295</v>
      </c>
      <c r="C3" s="84" t="s">
        <v>297</v>
      </c>
      <c r="D3" s="84" t="s">
        <v>507</v>
      </c>
      <c r="E3" s="84" t="s">
        <v>296</v>
      </c>
      <c r="F3" s="84" t="s">
        <v>360</v>
      </c>
      <c r="G3" s="85" t="s">
        <v>359</v>
      </c>
      <c r="I3"/>
    </row>
    <row r="4" spans="2:9" x14ac:dyDescent="0.25">
      <c r="B4" s="94" t="s">
        <v>304</v>
      </c>
      <c r="C4" s="78" t="s">
        <v>300</v>
      </c>
      <c r="D4" s="78" t="s">
        <v>318</v>
      </c>
      <c r="E4" s="95">
        <f>[1]Abacate!B54</f>
        <v>18711.565653501399</v>
      </c>
      <c r="F4" s="78">
        <v>12</v>
      </c>
      <c r="G4" s="96" t="s">
        <v>363</v>
      </c>
      <c r="I4"/>
    </row>
    <row r="5" spans="2:9" x14ac:dyDescent="0.25">
      <c r="B5" s="89" t="s">
        <v>305</v>
      </c>
      <c r="C5" s="73" t="s">
        <v>301</v>
      </c>
      <c r="D5" s="73" t="s">
        <v>319</v>
      </c>
      <c r="E5" s="93">
        <f>'[1]Abacate Irrigado'!B54</f>
        <v>23056.249253501403</v>
      </c>
      <c r="F5" s="73">
        <v>12</v>
      </c>
      <c r="G5" s="97" t="s">
        <v>363</v>
      </c>
      <c r="I5"/>
    </row>
    <row r="6" spans="2:9" x14ac:dyDescent="0.25">
      <c r="B6" s="89" t="s">
        <v>306</v>
      </c>
      <c r="C6" s="73" t="s">
        <v>301</v>
      </c>
      <c r="D6" s="73" t="s">
        <v>321</v>
      </c>
      <c r="E6" s="93">
        <f>[1]Alho!B67</f>
        <v>186525.00600000002</v>
      </c>
      <c r="F6" s="73">
        <v>12</v>
      </c>
      <c r="G6" s="97" t="s">
        <v>365</v>
      </c>
      <c r="I6"/>
    </row>
    <row r="7" spans="2:9" x14ac:dyDescent="0.25">
      <c r="B7" s="89" t="s">
        <v>317</v>
      </c>
      <c r="C7" s="73" t="s">
        <v>301</v>
      </c>
      <c r="D7" s="73" t="s">
        <v>329</v>
      </c>
      <c r="E7" s="93">
        <f>[1]Batata!B46</f>
        <v>53293.480952380945</v>
      </c>
      <c r="F7" s="73">
        <v>12</v>
      </c>
      <c r="G7" s="97" t="s">
        <v>363</v>
      </c>
      <c r="I7"/>
    </row>
    <row r="8" spans="2:9" x14ac:dyDescent="0.25">
      <c r="B8" s="89" t="s">
        <v>314</v>
      </c>
      <c r="C8" s="73" t="s">
        <v>301</v>
      </c>
      <c r="D8" s="73" t="s">
        <v>329</v>
      </c>
      <c r="E8" s="93">
        <f>[1]Beterraba!B54</f>
        <v>47004.61942857143</v>
      </c>
      <c r="F8" s="73">
        <v>12</v>
      </c>
      <c r="G8" s="97" t="s">
        <v>363</v>
      </c>
      <c r="I8"/>
    </row>
    <row r="9" spans="2:9" x14ac:dyDescent="0.25">
      <c r="B9" s="89" t="s">
        <v>298</v>
      </c>
      <c r="C9" s="73" t="s">
        <v>299</v>
      </c>
      <c r="D9" s="73" t="s">
        <v>302</v>
      </c>
      <c r="E9" s="93">
        <f>'[1]Café-Baixa'!B53</f>
        <v>13885.900084033612</v>
      </c>
      <c r="F9" s="73">
        <v>14</v>
      </c>
      <c r="G9" s="97" t="s">
        <v>364</v>
      </c>
      <c r="I9"/>
    </row>
    <row r="10" spans="2:9" x14ac:dyDescent="0.25">
      <c r="B10" s="89" t="s">
        <v>298</v>
      </c>
      <c r="C10" s="73" t="s">
        <v>300</v>
      </c>
      <c r="D10" s="73" t="s">
        <v>303</v>
      </c>
      <c r="E10" s="93">
        <f>'[1]Café-Média'!B52</f>
        <v>16725.541911764707</v>
      </c>
      <c r="F10" s="73">
        <v>14</v>
      </c>
      <c r="G10" s="97" t="s">
        <v>364</v>
      </c>
      <c r="I10"/>
    </row>
    <row r="11" spans="2:9" x14ac:dyDescent="0.25">
      <c r="B11" s="89" t="s">
        <v>298</v>
      </c>
      <c r="C11" s="73" t="s">
        <v>301</v>
      </c>
      <c r="D11" s="73" t="s">
        <v>320</v>
      </c>
      <c r="E11" s="93">
        <f>'[1]Café-Alta'!B55</f>
        <v>21386.660847507679</v>
      </c>
      <c r="F11" s="73">
        <v>14</v>
      </c>
      <c r="G11" s="97" t="s">
        <v>364</v>
      </c>
      <c r="I11"/>
    </row>
    <row r="12" spans="2:9" x14ac:dyDescent="0.25">
      <c r="B12" s="89" t="s">
        <v>311</v>
      </c>
      <c r="C12" s="73" t="s">
        <v>301</v>
      </c>
      <c r="D12" s="73" t="s">
        <v>326</v>
      </c>
      <c r="E12" s="93">
        <f>[1]Cebola!B60</f>
        <v>77846.635999999999</v>
      </c>
      <c r="F12" s="73">
        <v>12</v>
      </c>
      <c r="G12" s="97" t="s">
        <v>363</v>
      </c>
      <c r="I12"/>
    </row>
    <row r="13" spans="2:9" x14ac:dyDescent="0.25">
      <c r="B13" s="89" t="s">
        <v>307</v>
      </c>
      <c r="C13" s="73" t="s">
        <v>301</v>
      </c>
      <c r="D13" s="73" t="s">
        <v>575</v>
      </c>
      <c r="E13" s="93">
        <f>'[1]Cenoura Inverno'!B66</f>
        <v>49063.864401960789</v>
      </c>
      <c r="F13" s="73">
        <v>12</v>
      </c>
      <c r="G13" s="97" t="s">
        <v>363</v>
      </c>
      <c r="I13"/>
    </row>
    <row r="14" spans="2:9" x14ac:dyDescent="0.25">
      <c r="B14" s="89" t="s">
        <v>308</v>
      </c>
      <c r="C14" s="73" t="s">
        <v>301</v>
      </c>
      <c r="D14" s="73" t="s">
        <v>574</v>
      </c>
      <c r="E14" s="93">
        <f>'[1]Cenoura Verão'!B66</f>
        <v>48941.617401960786</v>
      </c>
      <c r="F14" s="73">
        <v>12</v>
      </c>
      <c r="G14" s="97" t="s">
        <v>363</v>
      </c>
      <c r="I14"/>
    </row>
    <row r="15" spans="2:9" x14ac:dyDescent="0.25">
      <c r="B15" s="89" t="s">
        <v>312</v>
      </c>
      <c r="C15" s="73" t="s">
        <v>301</v>
      </c>
      <c r="D15" s="73" t="s">
        <v>327</v>
      </c>
      <c r="E15" s="93">
        <f>[1]Feijão!B50</f>
        <v>8665.5524509803927</v>
      </c>
      <c r="F15" s="108" t="s">
        <v>361</v>
      </c>
      <c r="G15" s="97" t="s">
        <v>363</v>
      </c>
      <c r="I15"/>
    </row>
    <row r="16" spans="2:9" x14ac:dyDescent="0.25">
      <c r="B16" s="89" t="s">
        <v>309</v>
      </c>
      <c r="C16" s="73" t="s">
        <v>299</v>
      </c>
      <c r="D16" s="73" t="s">
        <v>322</v>
      </c>
      <c r="E16" s="93">
        <f>'[1]Milho-Baixa'!B51</f>
        <v>4914.1366190476192</v>
      </c>
      <c r="F16" s="108" t="s">
        <v>361</v>
      </c>
      <c r="G16" s="97" t="s">
        <v>363</v>
      </c>
      <c r="H16" s="177"/>
      <c r="I16"/>
    </row>
    <row r="17" spans="2:9" x14ac:dyDescent="0.25">
      <c r="B17" s="89" t="s">
        <v>309</v>
      </c>
      <c r="C17" s="73" t="s">
        <v>300</v>
      </c>
      <c r="D17" s="73" t="s">
        <v>323</v>
      </c>
      <c r="E17" s="93">
        <f>'[1]Milho-Média'!B55</f>
        <v>6473.4305428571433</v>
      </c>
      <c r="F17" s="108" t="s">
        <v>361</v>
      </c>
      <c r="G17" s="97" t="s">
        <v>363</v>
      </c>
      <c r="H17" s="177"/>
      <c r="I17"/>
    </row>
    <row r="18" spans="2:9" x14ac:dyDescent="0.25">
      <c r="B18" s="89" t="s">
        <v>309</v>
      </c>
      <c r="C18" s="73" t="s">
        <v>301</v>
      </c>
      <c r="D18" s="73" t="s">
        <v>324</v>
      </c>
      <c r="E18" s="93">
        <f>'[1]Milho-Alta'!B57</f>
        <v>8278.4347428571436</v>
      </c>
      <c r="F18" s="108" t="s">
        <v>361</v>
      </c>
      <c r="G18" s="97" t="s">
        <v>363</v>
      </c>
      <c r="H18" s="177"/>
      <c r="I18"/>
    </row>
    <row r="19" spans="2:9" x14ac:dyDescent="0.25">
      <c r="B19" s="89" t="s">
        <v>372</v>
      </c>
      <c r="C19" s="73" t="s">
        <v>299</v>
      </c>
      <c r="D19" s="73" t="s">
        <v>373</v>
      </c>
      <c r="E19" s="93">
        <f>'[1]Milho Silagem '!B42</f>
        <v>6698.2507619047619</v>
      </c>
      <c r="F19" s="73">
        <v>12</v>
      </c>
      <c r="G19" s="97" t="s">
        <v>363</v>
      </c>
      <c r="H19" s="177"/>
      <c r="I19"/>
    </row>
    <row r="20" spans="2:9" x14ac:dyDescent="0.25">
      <c r="B20" s="89" t="s">
        <v>315</v>
      </c>
      <c r="C20" s="73" t="s">
        <v>301</v>
      </c>
      <c r="D20" s="73" t="s">
        <v>326</v>
      </c>
      <c r="E20" s="93">
        <f>[1]Repolho!B56</f>
        <v>72420.196099439781</v>
      </c>
      <c r="F20" s="73">
        <v>12</v>
      </c>
      <c r="G20" s="97" t="s">
        <v>363</v>
      </c>
      <c r="H20" s="177"/>
      <c r="I20"/>
    </row>
    <row r="21" spans="2:9" x14ac:dyDescent="0.25">
      <c r="B21" s="89" t="s">
        <v>310</v>
      </c>
      <c r="C21" s="73" t="s">
        <v>301</v>
      </c>
      <c r="D21" s="73" t="s">
        <v>325</v>
      </c>
      <c r="E21" s="93">
        <f>[1]Soja!B55</f>
        <v>5470.8153333333339</v>
      </c>
      <c r="F21" s="73">
        <v>12</v>
      </c>
      <c r="G21" s="97" t="s">
        <v>363</v>
      </c>
      <c r="H21" s="177"/>
      <c r="I21"/>
    </row>
    <row r="22" spans="2:9" x14ac:dyDescent="0.25">
      <c r="B22" s="89" t="s">
        <v>316</v>
      </c>
      <c r="C22" s="108" t="s">
        <v>301</v>
      </c>
      <c r="D22" s="108" t="s">
        <v>328</v>
      </c>
      <c r="E22" s="93">
        <f>[1]Sorgo!B46</f>
        <v>5584.5980190476193</v>
      </c>
      <c r="F22" s="73">
        <v>12</v>
      </c>
      <c r="G22" s="97" t="s">
        <v>363</v>
      </c>
      <c r="H22" s="177"/>
      <c r="I22"/>
    </row>
    <row r="23" spans="2:9" x14ac:dyDescent="0.25">
      <c r="B23" s="110" t="s">
        <v>374</v>
      </c>
      <c r="C23" s="111" t="s">
        <v>300</v>
      </c>
      <c r="D23" s="111" t="s">
        <v>508</v>
      </c>
      <c r="E23" s="93">
        <f>[1]Sorgo!B46</f>
        <v>5584.5980190476193</v>
      </c>
      <c r="F23" s="112">
        <v>12</v>
      </c>
      <c r="G23" s="113" t="s">
        <v>363</v>
      </c>
      <c r="H23" s="177"/>
      <c r="I23"/>
    </row>
    <row r="24" spans="2:9" x14ac:dyDescent="0.25">
      <c r="B24" s="110" t="s">
        <v>313</v>
      </c>
      <c r="C24" s="112" t="s">
        <v>301</v>
      </c>
      <c r="D24" s="112" t="s">
        <v>328</v>
      </c>
      <c r="E24" s="145">
        <f>[1]Trigo!B42</f>
        <v>4673.3464523809525</v>
      </c>
      <c r="F24" s="112">
        <v>12</v>
      </c>
      <c r="G24" s="113" t="s">
        <v>363</v>
      </c>
      <c r="I24"/>
    </row>
    <row r="25" spans="2:9" x14ac:dyDescent="0.25">
      <c r="B25" s="178" t="s">
        <v>489</v>
      </c>
      <c r="C25" s="112" t="s">
        <v>301</v>
      </c>
      <c r="D25" s="179" t="s">
        <v>509</v>
      </c>
      <c r="E25" s="93">
        <f>[1]Manga!B65</f>
        <v>29945.654571428571</v>
      </c>
      <c r="F25" s="112">
        <v>12</v>
      </c>
      <c r="G25" s="113" t="s">
        <v>363</v>
      </c>
      <c r="I25"/>
    </row>
    <row r="26" spans="2:9" x14ac:dyDescent="0.25">
      <c r="B26" s="89" t="s">
        <v>490</v>
      </c>
      <c r="C26" s="112" t="s">
        <v>301</v>
      </c>
      <c r="D26" s="71" t="s">
        <v>510</v>
      </c>
      <c r="E26" s="171">
        <f>[1]Uva!B71</f>
        <v>112309.80243809524</v>
      </c>
      <c r="F26" s="112">
        <v>12</v>
      </c>
      <c r="G26" s="113" t="s">
        <v>363</v>
      </c>
      <c r="I26"/>
    </row>
    <row r="27" spans="2:9" x14ac:dyDescent="0.25">
      <c r="B27" s="180" t="s">
        <v>511</v>
      </c>
      <c r="C27" s="112" t="s">
        <v>301</v>
      </c>
      <c r="D27" s="179" t="s">
        <v>512</v>
      </c>
      <c r="E27" s="93">
        <f>'[1]Cana de Açúcar '!B50</f>
        <v>6817.0275523809523</v>
      </c>
      <c r="F27" s="112">
        <v>12</v>
      </c>
      <c r="G27" s="113" t="s">
        <v>363</v>
      </c>
      <c r="I27"/>
    </row>
    <row r="28" spans="2:9" x14ac:dyDescent="0.25">
      <c r="B28" s="178" t="s">
        <v>491</v>
      </c>
      <c r="C28" s="112" t="s">
        <v>301</v>
      </c>
      <c r="D28" s="179" t="s">
        <v>492</v>
      </c>
      <c r="E28" s="93">
        <f>[1]Laranja!B61</f>
        <v>25562.551095238094</v>
      </c>
      <c r="F28" s="112">
        <v>12</v>
      </c>
      <c r="G28" s="113" t="s">
        <v>363</v>
      </c>
      <c r="I28"/>
    </row>
    <row r="29" spans="2:9" x14ac:dyDescent="0.25">
      <c r="B29" s="181" t="s">
        <v>419</v>
      </c>
      <c r="C29" s="112" t="s">
        <v>301</v>
      </c>
      <c r="D29" s="175" t="s">
        <v>513</v>
      </c>
      <c r="E29" s="182">
        <f>[1]Banana!B48</f>
        <v>25962.599619047622</v>
      </c>
      <c r="F29" s="112">
        <v>12</v>
      </c>
      <c r="G29" s="113" t="s">
        <v>363</v>
      </c>
      <c r="I29"/>
    </row>
    <row r="30" spans="2:9" ht="15.75" thickBot="1" x14ac:dyDescent="0.3">
      <c r="B30" s="183" t="s">
        <v>514</v>
      </c>
      <c r="C30" s="112" t="s">
        <v>300</v>
      </c>
      <c r="D30" s="184" t="s">
        <v>515</v>
      </c>
      <c r="E30" s="145">
        <f>'[1]Abóbora Cabutiá'!B55</f>
        <v>15749.523575630252</v>
      </c>
      <c r="F30" s="112">
        <v>12</v>
      </c>
      <c r="G30" s="185" t="s">
        <v>363</v>
      </c>
      <c r="I30"/>
    </row>
    <row r="31" spans="2:9" ht="15.75" thickBot="1" x14ac:dyDescent="0.3">
      <c r="B31" s="220" t="s">
        <v>362</v>
      </c>
      <c r="C31" s="221"/>
      <c r="D31" s="221"/>
      <c r="E31" s="221"/>
      <c r="F31" s="221"/>
      <c r="G31" s="222"/>
      <c r="I31"/>
    </row>
    <row r="32" spans="2:9" ht="15.75" thickBot="1" x14ac:dyDescent="0.3">
      <c r="I32"/>
    </row>
    <row r="33" spans="2:9" ht="15.75" thickBot="1" x14ac:dyDescent="0.3">
      <c r="B33" s="223" t="s">
        <v>355</v>
      </c>
      <c r="C33" s="224"/>
      <c r="D33" s="224"/>
      <c r="E33" s="224"/>
      <c r="F33" s="224"/>
      <c r="G33" s="224"/>
      <c r="H33" s="225"/>
      <c r="I33"/>
    </row>
    <row r="34" spans="2:9" ht="60.75" thickBot="1" x14ac:dyDescent="0.3">
      <c r="B34" s="86" t="s">
        <v>331</v>
      </c>
      <c r="C34" s="84" t="s">
        <v>338</v>
      </c>
      <c r="D34" s="84" t="s">
        <v>332</v>
      </c>
      <c r="E34" s="101" t="s">
        <v>369</v>
      </c>
      <c r="F34" s="101" t="s">
        <v>340</v>
      </c>
      <c r="G34" s="84" t="s">
        <v>360</v>
      </c>
      <c r="H34" s="85" t="s">
        <v>349</v>
      </c>
      <c r="I34"/>
    </row>
    <row r="35" spans="2:9" x14ac:dyDescent="0.25">
      <c r="B35" s="217" t="s">
        <v>333</v>
      </c>
      <c r="C35" s="77" t="s">
        <v>339</v>
      </c>
      <c r="D35" s="78" t="s">
        <v>336</v>
      </c>
      <c r="E35" s="102">
        <v>1</v>
      </c>
      <c r="F35" s="105">
        <v>12</v>
      </c>
      <c r="G35" s="78">
        <v>12</v>
      </c>
      <c r="H35" s="186">
        <v>960</v>
      </c>
      <c r="I35"/>
    </row>
    <row r="36" spans="2:9" ht="15.75" thickBot="1" x14ac:dyDescent="0.3">
      <c r="B36" s="226"/>
      <c r="C36" s="76" t="s">
        <v>339</v>
      </c>
      <c r="D36" s="73" t="s">
        <v>337</v>
      </c>
      <c r="E36" s="103">
        <v>2</v>
      </c>
      <c r="F36" s="106">
        <v>12</v>
      </c>
      <c r="G36" s="73">
        <v>12</v>
      </c>
      <c r="H36" s="90">
        <v>1437</v>
      </c>
      <c r="I36"/>
    </row>
    <row r="37" spans="2:9" x14ac:dyDescent="0.25">
      <c r="B37" s="227" t="s">
        <v>334</v>
      </c>
      <c r="C37" s="77" t="s">
        <v>342</v>
      </c>
      <c r="D37" s="78" t="s">
        <v>336</v>
      </c>
      <c r="E37" s="102" t="s">
        <v>352</v>
      </c>
      <c r="F37" s="105">
        <v>12</v>
      </c>
      <c r="G37" s="78">
        <v>12</v>
      </c>
      <c r="H37" s="186">
        <v>962</v>
      </c>
      <c r="I37"/>
    </row>
    <row r="38" spans="2:9" x14ac:dyDescent="0.25">
      <c r="B38" s="228"/>
      <c r="C38" s="76" t="s">
        <v>342</v>
      </c>
      <c r="D38" s="73" t="s">
        <v>337</v>
      </c>
      <c r="E38" s="103" t="s">
        <v>357</v>
      </c>
      <c r="F38" s="106">
        <v>12</v>
      </c>
      <c r="G38" s="73">
        <v>12</v>
      </c>
      <c r="H38" s="90">
        <v>1149</v>
      </c>
      <c r="I38"/>
    </row>
    <row r="39" spans="2:9" ht="15.75" thickBot="1" x14ac:dyDescent="0.3">
      <c r="B39" s="229"/>
      <c r="C39" s="79" t="s">
        <v>343</v>
      </c>
      <c r="D39" s="80" t="s">
        <v>346</v>
      </c>
      <c r="E39" s="104" t="s">
        <v>358</v>
      </c>
      <c r="F39" s="107">
        <v>12</v>
      </c>
      <c r="G39" s="80" t="s">
        <v>366</v>
      </c>
      <c r="H39" s="91">
        <v>1437</v>
      </c>
      <c r="I39"/>
    </row>
    <row r="40" spans="2:9" x14ac:dyDescent="0.25">
      <c r="B40" s="217" t="s">
        <v>335</v>
      </c>
      <c r="C40" s="77" t="s">
        <v>341</v>
      </c>
      <c r="D40" s="78" t="s">
        <v>336</v>
      </c>
      <c r="E40" s="102" t="s">
        <v>351</v>
      </c>
      <c r="F40" s="105">
        <v>12</v>
      </c>
      <c r="G40" s="78">
        <v>12</v>
      </c>
      <c r="H40" s="186">
        <v>1387</v>
      </c>
      <c r="I40"/>
    </row>
    <row r="41" spans="2:9" x14ac:dyDescent="0.25">
      <c r="B41" s="226"/>
      <c r="C41" s="76" t="s">
        <v>345</v>
      </c>
      <c r="D41" s="73" t="s">
        <v>337</v>
      </c>
      <c r="E41" s="103" t="s">
        <v>357</v>
      </c>
      <c r="F41" s="106">
        <v>12</v>
      </c>
      <c r="G41" s="73" t="s">
        <v>366</v>
      </c>
      <c r="H41" s="90">
        <v>1740</v>
      </c>
      <c r="I41"/>
    </row>
    <row r="42" spans="2:9" ht="15.75" thickBot="1" x14ac:dyDescent="0.3">
      <c r="B42" s="230"/>
      <c r="C42" s="79" t="s">
        <v>344</v>
      </c>
      <c r="D42" s="80" t="s">
        <v>346</v>
      </c>
      <c r="E42" s="104" t="s">
        <v>358</v>
      </c>
      <c r="F42" s="107">
        <v>12</v>
      </c>
      <c r="G42" s="80" t="s">
        <v>367</v>
      </c>
      <c r="H42" s="91">
        <v>2349</v>
      </c>
      <c r="I42"/>
    </row>
    <row r="43" spans="2:9" ht="15.75" thickBot="1" x14ac:dyDescent="0.3">
      <c r="B43" s="231" t="s">
        <v>368</v>
      </c>
      <c r="C43" s="232"/>
      <c r="D43" s="232"/>
      <c r="E43" s="232"/>
      <c r="F43" s="232"/>
      <c r="G43" s="232"/>
      <c r="H43" s="233"/>
      <c r="I43"/>
    </row>
    <row r="44" spans="2:9" s="100" customFormat="1" ht="36.75" customHeight="1" thickBot="1" x14ac:dyDescent="0.3">
      <c r="B44" s="81" t="s">
        <v>418</v>
      </c>
      <c r="C44" s="143"/>
      <c r="D44" s="143"/>
      <c r="E44" s="143"/>
      <c r="F44" s="143"/>
      <c r="G44" s="143"/>
      <c r="H44" s="144">
        <v>12641.5</v>
      </c>
      <c r="I44"/>
    </row>
    <row r="45" spans="2:9" s="100" customFormat="1" ht="25.5" customHeight="1" thickBot="1" x14ac:dyDescent="0.3">
      <c r="B45" s="187"/>
      <c r="C45" s="187"/>
      <c r="D45" s="187"/>
      <c r="E45" s="187"/>
      <c r="F45" s="187"/>
      <c r="G45" s="187"/>
      <c r="H45" s="187"/>
      <c r="I45"/>
    </row>
    <row r="46" spans="2:9" ht="15.75" thickBot="1" x14ac:dyDescent="0.3">
      <c r="B46" s="223" t="s">
        <v>347</v>
      </c>
      <c r="C46" s="224"/>
      <c r="D46" s="224"/>
      <c r="E46" s="224"/>
      <c r="F46" s="225"/>
      <c r="I46"/>
    </row>
    <row r="47" spans="2:9" ht="45.75" thickBot="1" x14ac:dyDescent="0.3">
      <c r="B47" s="81" t="s">
        <v>348</v>
      </c>
      <c r="C47" s="82" t="s">
        <v>370</v>
      </c>
      <c r="D47" s="82" t="s">
        <v>350</v>
      </c>
      <c r="E47" s="82" t="s">
        <v>360</v>
      </c>
      <c r="F47" s="83" t="s">
        <v>349</v>
      </c>
      <c r="G47" s="75"/>
      <c r="H47" s="75"/>
      <c r="I47"/>
    </row>
    <row r="48" spans="2:9" x14ac:dyDescent="0.25">
      <c r="B48" s="188" t="s">
        <v>336</v>
      </c>
      <c r="C48" s="189" t="s">
        <v>516</v>
      </c>
      <c r="D48" s="189">
        <v>8</v>
      </c>
      <c r="E48" s="190">
        <v>12</v>
      </c>
      <c r="F48" s="191">
        <v>9415.25</v>
      </c>
      <c r="I48"/>
    </row>
    <row r="49" spans="2:10" x14ac:dyDescent="0.25">
      <c r="B49" s="87" t="s">
        <v>337</v>
      </c>
      <c r="C49" s="73" t="s">
        <v>517</v>
      </c>
      <c r="D49" s="73" t="s">
        <v>353</v>
      </c>
      <c r="E49" s="98">
        <v>12</v>
      </c>
      <c r="F49" s="90">
        <v>10472.75</v>
      </c>
      <c r="H49" s="92"/>
      <c r="I49"/>
      <c r="J49" s="92"/>
    </row>
    <row r="50" spans="2:10" ht="15.75" thickBot="1" x14ac:dyDescent="0.3">
      <c r="B50" s="88" t="s">
        <v>346</v>
      </c>
      <c r="C50" s="80" t="s">
        <v>356</v>
      </c>
      <c r="D50" s="80" t="s">
        <v>354</v>
      </c>
      <c r="E50" s="99">
        <v>12</v>
      </c>
      <c r="F50" s="91">
        <v>11945.8</v>
      </c>
      <c r="H50" s="92"/>
      <c r="I50"/>
      <c r="J50" s="92"/>
    </row>
    <row r="51" spans="2:10" ht="15.75" thickBot="1" x14ac:dyDescent="0.3">
      <c r="B51" s="214" t="s">
        <v>371</v>
      </c>
      <c r="C51" s="215"/>
      <c r="D51" s="215"/>
      <c r="E51" s="215"/>
      <c r="F51" s="216"/>
      <c r="I51"/>
      <c r="J51" s="92"/>
    </row>
    <row r="52" spans="2:10" ht="15.75" thickBot="1" x14ac:dyDescent="0.3">
      <c r="B52" s="214" t="s">
        <v>371</v>
      </c>
      <c r="C52" s="215"/>
      <c r="D52" s="215"/>
      <c r="E52" s="215"/>
      <c r="F52" s="216"/>
      <c r="I52"/>
    </row>
    <row r="53" spans="2:10" x14ac:dyDescent="0.25">
      <c r="B53"/>
      <c r="C53"/>
      <c r="D53"/>
      <c r="E53"/>
      <c r="F53"/>
      <c r="G53"/>
      <c r="H53"/>
      <c r="I53"/>
    </row>
  </sheetData>
  <mergeCells count="10">
    <mergeCell ref="B52:F52"/>
    <mergeCell ref="B2:G2"/>
    <mergeCell ref="B31:G31"/>
    <mergeCell ref="B33:H33"/>
    <mergeCell ref="B35:B36"/>
    <mergeCell ref="B37:B39"/>
    <mergeCell ref="B40:B42"/>
    <mergeCell ref="B43:H43"/>
    <mergeCell ref="B46:F46"/>
    <mergeCell ref="B51:F5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opLeftCell="A53" workbookViewId="0">
      <selection activeCell="A72" sqref="A72:B75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8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70</v>
      </c>
      <c r="B3" s="270"/>
      <c r="C3" s="245" t="s">
        <v>258</v>
      </c>
      <c r="D3" s="246"/>
      <c r="E3" s="247"/>
    </row>
    <row r="4" spans="1:5" ht="15.75" x14ac:dyDescent="0.25">
      <c r="A4" s="271" t="s">
        <v>66</v>
      </c>
      <c r="B4" s="271"/>
      <c r="C4" s="245" t="s">
        <v>259</v>
      </c>
      <c r="D4" s="246"/>
      <c r="E4" s="247"/>
    </row>
    <row r="5" spans="1:5" ht="15.75" x14ac:dyDescent="0.25">
      <c r="A5" s="276" t="s">
        <v>518</v>
      </c>
      <c r="B5" s="277"/>
      <c r="C5" s="245" t="s">
        <v>72</v>
      </c>
      <c r="D5" s="246"/>
      <c r="E5" s="247"/>
    </row>
    <row r="6" spans="1:5" ht="15.75" x14ac:dyDescent="0.25">
      <c r="A6" s="239" t="s">
        <v>530</v>
      </c>
      <c r="B6" s="241"/>
      <c r="C6" s="245" t="s">
        <v>261</v>
      </c>
      <c r="D6" s="246"/>
      <c r="E6" s="247"/>
    </row>
    <row r="7" spans="1:5" x14ac:dyDescent="0.25">
      <c r="A7" s="250" t="s">
        <v>402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3500</v>
      </c>
      <c r="E11" s="18">
        <f>C11*D11</f>
        <v>10500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1736.2180000000001</v>
      </c>
      <c r="E13" s="18">
        <f>C13*D13</f>
        <v>5208.6540000000005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86613.65400000001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7.9</v>
      </c>
      <c r="E27" s="23">
        <f>C27*D27</f>
        <v>197.5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20</v>
      </c>
      <c r="E28" s="23">
        <f t="shared" ref="E28:E39" si="1">C28*D28</f>
        <v>120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22</v>
      </c>
      <c r="E29" s="23">
        <f t="shared" si="1"/>
        <v>66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3890</v>
      </c>
      <c r="E32" s="23">
        <f t="shared" si="1"/>
        <v>6224</v>
      </c>
    </row>
    <row r="33" spans="1:5" x14ac:dyDescent="0.25">
      <c r="A33" s="16" t="s">
        <v>262</v>
      </c>
      <c r="B33" s="16" t="s">
        <v>14</v>
      </c>
      <c r="C33" s="123">
        <v>0.35</v>
      </c>
      <c r="D33" s="23">
        <f>'[1] Referência Alho'!D25</f>
        <v>2722</v>
      </c>
      <c r="E33" s="23">
        <f t="shared" si="1"/>
        <v>952.69999999999993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78.48</v>
      </c>
      <c r="E34" s="23">
        <f t="shared" si="1"/>
        <v>482.65200000000004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75</v>
      </c>
      <c r="E35" s="23">
        <f t="shared" si="1"/>
        <v>75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365</v>
      </c>
      <c r="E37" s="23">
        <f t="shared" si="1"/>
        <v>36.5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196</v>
      </c>
      <c r="E38" s="23">
        <f t="shared" si="1"/>
        <v>98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11716.352000000001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461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186525.00600000002</v>
      </c>
    </row>
    <row r="61" spans="1:5" x14ac:dyDescent="0.25">
      <c r="A61" s="256" t="s">
        <v>53</v>
      </c>
      <c r="B61" s="257"/>
    </row>
    <row r="62" spans="1:5" x14ac:dyDescent="0.25">
      <c r="A62" s="15" t="str">
        <f>A10</f>
        <v>1-Preparo de solo/Plantio</v>
      </c>
      <c r="B62" s="25">
        <f>E16</f>
        <v>86613.65400000001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11716.352000000001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186525.00600000002</v>
      </c>
    </row>
    <row r="70" spans="1:4" x14ac:dyDescent="0.25">
      <c r="A70" s="253" t="s">
        <v>520</v>
      </c>
      <c r="B70" s="253"/>
      <c r="C70" s="253"/>
      <c r="D70" s="253"/>
    </row>
    <row r="71" spans="1:4" x14ac:dyDescent="0.25">
      <c r="A71" t="s">
        <v>54</v>
      </c>
    </row>
    <row r="72" spans="1:4" ht="15.75" x14ac:dyDescent="0.25">
      <c r="A72" s="234" t="s">
        <v>55</v>
      </c>
      <c r="B72" s="234"/>
      <c r="C72" s="254"/>
      <c r="D72" s="254"/>
    </row>
    <row r="73" spans="1:4" ht="15.75" x14ac:dyDescent="0.25">
      <c r="A73" s="253" t="s">
        <v>56</v>
      </c>
      <c r="B73" s="234"/>
      <c r="C73" s="254"/>
      <c r="D73" s="254"/>
    </row>
    <row r="74" spans="1:4" ht="15.75" x14ac:dyDescent="0.25">
      <c r="A74" s="234" t="s">
        <v>57</v>
      </c>
      <c r="B74" s="234"/>
      <c r="C74" s="254"/>
      <c r="D74" s="254"/>
    </row>
    <row r="75" spans="1:4" x14ac:dyDescent="0.25">
      <c r="A75" s="234" t="s">
        <v>58</v>
      </c>
      <c r="B75" s="234"/>
    </row>
  </sheetData>
  <mergeCells count="23">
    <mergeCell ref="C70:D70"/>
    <mergeCell ref="A1:A2"/>
    <mergeCell ref="B1:E2"/>
    <mergeCell ref="A3:B3"/>
    <mergeCell ref="A4:B4"/>
    <mergeCell ref="C4:E4"/>
    <mergeCell ref="C3:E3"/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C3" sqref="C3:E3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568</v>
      </c>
      <c r="B3" s="270"/>
      <c r="C3" s="245" t="s">
        <v>567</v>
      </c>
      <c r="D3" s="246"/>
      <c r="E3" s="247"/>
    </row>
    <row r="4" spans="1:5" ht="15.75" x14ac:dyDescent="0.25">
      <c r="A4" s="271" t="s">
        <v>66</v>
      </c>
      <c r="B4" s="271"/>
      <c r="C4" s="245" t="s">
        <v>569</v>
      </c>
      <c r="D4" s="246"/>
      <c r="E4" s="247"/>
    </row>
    <row r="5" spans="1:5" ht="15.75" x14ac:dyDescent="0.25">
      <c r="A5" s="276" t="s">
        <v>518</v>
      </c>
      <c r="B5" s="277"/>
      <c r="C5" s="245" t="s">
        <v>570</v>
      </c>
      <c r="D5" s="246"/>
      <c r="E5" s="247"/>
    </row>
    <row r="6" spans="1:5" ht="15.75" x14ac:dyDescent="0.25">
      <c r="A6" s="268" t="s">
        <v>531</v>
      </c>
      <c r="B6" s="275"/>
      <c r="C6" s="245" t="s">
        <v>571</v>
      </c>
      <c r="D6" s="246"/>
      <c r="E6" s="247"/>
    </row>
    <row r="7" spans="1:5" x14ac:dyDescent="0.25">
      <c r="A7" s="250" t="s">
        <v>403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56" t="s">
        <v>53</v>
      </c>
      <c r="B59" s="257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53" t="s">
        <v>520</v>
      </c>
      <c r="B69" s="253"/>
      <c r="C69" s="253"/>
      <c r="D69" s="253"/>
    </row>
    <row r="70" spans="1:4" x14ac:dyDescent="0.25">
      <c r="A70" t="s">
        <v>54</v>
      </c>
    </row>
    <row r="71" spans="1:4" ht="15.75" x14ac:dyDescent="0.25">
      <c r="A71" s="234" t="s">
        <v>55</v>
      </c>
      <c r="B71" s="234"/>
      <c r="C71" s="254"/>
      <c r="D71" s="254"/>
    </row>
    <row r="72" spans="1:4" ht="15.75" x14ac:dyDescent="0.25">
      <c r="A72" s="253" t="s">
        <v>56</v>
      </c>
      <c r="B72" s="234"/>
      <c r="C72" s="254"/>
      <c r="D72" s="254"/>
    </row>
    <row r="73" spans="1:4" ht="15.75" x14ac:dyDescent="0.25">
      <c r="A73" s="234" t="s">
        <v>57</v>
      </c>
      <c r="B73" s="234"/>
      <c r="C73" s="254"/>
      <c r="D73" s="254"/>
    </row>
    <row r="74" spans="1:4" x14ac:dyDescent="0.25">
      <c r="A74" s="234" t="s">
        <v>58</v>
      </c>
      <c r="B74" s="234"/>
    </row>
  </sheetData>
  <mergeCells count="23"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D11" sqref="D11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.5703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0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136</v>
      </c>
      <c r="B3" s="270"/>
      <c r="C3" s="245" t="s">
        <v>263</v>
      </c>
      <c r="D3" s="246"/>
      <c r="E3" s="247"/>
    </row>
    <row r="4" spans="1:5" ht="15.75" x14ac:dyDescent="0.25">
      <c r="A4" s="271" t="s">
        <v>66</v>
      </c>
      <c r="B4" s="271"/>
      <c r="C4" s="245" t="s">
        <v>573</v>
      </c>
      <c r="D4" s="246"/>
      <c r="E4" s="247"/>
    </row>
    <row r="5" spans="1:5" ht="15.75" x14ac:dyDescent="0.25">
      <c r="A5" s="276" t="s">
        <v>518</v>
      </c>
      <c r="B5" s="277"/>
      <c r="C5" s="245" t="s">
        <v>572</v>
      </c>
      <c r="D5" s="246"/>
      <c r="E5" s="247"/>
    </row>
    <row r="6" spans="1:5" x14ac:dyDescent="0.25">
      <c r="A6" s="268" t="s">
        <v>531</v>
      </c>
      <c r="B6" s="275"/>
      <c r="C6" s="260" t="s">
        <v>404</v>
      </c>
      <c r="D6" s="261"/>
      <c r="E6" s="262"/>
    </row>
    <row r="7" spans="1:5" x14ac:dyDescent="0.25">
      <c r="A7" s="250" t="s">
        <v>403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56" t="s">
        <v>53</v>
      </c>
      <c r="B59" s="257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53" t="s">
        <v>520</v>
      </c>
      <c r="B69" s="253"/>
      <c r="C69" s="253"/>
      <c r="D69" s="253"/>
    </row>
    <row r="70" spans="1:4" x14ac:dyDescent="0.25">
      <c r="A70" t="s">
        <v>54</v>
      </c>
    </row>
    <row r="71" spans="1:4" ht="15.75" x14ac:dyDescent="0.25">
      <c r="A71" s="234" t="s">
        <v>55</v>
      </c>
      <c r="B71" s="234"/>
      <c r="C71" s="254"/>
      <c r="D71" s="254"/>
    </row>
    <row r="72" spans="1:4" ht="15.75" x14ac:dyDescent="0.25">
      <c r="A72" s="253" t="s">
        <v>56</v>
      </c>
      <c r="B72" s="234"/>
      <c r="C72" s="254"/>
      <c r="D72" s="254"/>
    </row>
    <row r="73" spans="1:4" ht="15.75" x14ac:dyDescent="0.25">
      <c r="A73" s="234" t="s">
        <v>57</v>
      </c>
      <c r="B73" s="234"/>
      <c r="C73" s="254"/>
      <c r="D73" s="254"/>
    </row>
    <row r="74" spans="1:4" x14ac:dyDescent="0.25">
      <c r="A74" s="234" t="s">
        <v>58</v>
      </c>
      <c r="B74" s="234"/>
    </row>
  </sheetData>
  <mergeCells count="23">
    <mergeCell ref="C73:D73"/>
    <mergeCell ref="A9:E9"/>
    <mergeCell ref="A59:B59"/>
    <mergeCell ref="A69:B69"/>
    <mergeCell ref="C69:D69"/>
    <mergeCell ref="A71:B71"/>
    <mergeCell ref="C71:D71"/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A72:B72"/>
    <mergeCell ref="C72:D72"/>
    <mergeCell ref="A73:B7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45" workbookViewId="0">
      <selection activeCell="H58" sqref="H58"/>
    </sheetView>
  </sheetViews>
  <sheetFormatPr defaultRowHeight="15" x14ac:dyDescent="0.25"/>
  <cols>
    <col min="1" max="1" width="28.140625" bestFit="1" customWidth="1"/>
    <col min="2" max="2" width="13.7109375" customWidth="1"/>
    <col min="3" max="3" width="14.5703125" bestFit="1" customWidth="1"/>
    <col min="4" max="4" width="14" customWidth="1"/>
    <col min="5" max="5" width="16.5703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6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137</v>
      </c>
      <c r="B3" s="270"/>
      <c r="C3" s="245" t="s">
        <v>264</v>
      </c>
      <c r="D3" s="246"/>
      <c r="E3" s="247"/>
    </row>
    <row r="4" spans="1:5" ht="15.75" x14ac:dyDescent="0.25">
      <c r="A4" s="271" t="s">
        <v>3</v>
      </c>
      <c r="B4" s="271"/>
      <c r="C4" s="245" t="s">
        <v>532</v>
      </c>
      <c r="D4" s="246"/>
      <c r="E4" s="247"/>
    </row>
    <row r="5" spans="1:5" ht="15.75" x14ac:dyDescent="0.25">
      <c r="A5" s="276" t="s">
        <v>518</v>
      </c>
      <c r="B5" s="277"/>
      <c r="C5" s="245" t="s">
        <v>265</v>
      </c>
      <c r="D5" s="246"/>
      <c r="E5" s="247"/>
    </row>
    <row r="6" spans="1:5" ht="15.75" x14ac:dyDescent="0.25">
      <c r="A6" s="278" t="s">
        <v>561</v>
      </c>
      <c r="B6" s="279"/>
      <c r="C6" s="245" t="s">
        <v>266</v>
      </c>
      <c r="D6" s="246"/>
      <c r="E6" s="247"/>
    </row>
    <row r="7" spans="1:5" x14ac:dyDescent="0.25">
      <c r="A7" s="250" t="s">
        <v>533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2852.5</v>
      </c>
      <c r="E12" s="18">
        <f>C12*D12</f>
        <v>855.75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08-2024'!B93</f>
        <v>830.57142857142856</v>
      </c>
      <c r="E13" s="18">
        <f>C13*D13</f>
        <v>830.57142857142856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1993.8214285714284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29" si="0">C17*D17</f>
        <v>50.4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338.42857142857144</v>
      </c>
      <c r="E18" s="36">
        <f t="shared" si="0"/>
        <v>27.074285714285715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36</v>
      </c>
      <c r="E19" s="36">
        <f t="shared" si="0"/>
        <v>36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24.75</v>
      </c>
      <c r="E20" s="36">
        <f t="shared" si="0"/>
        <v>24.75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22.320000000000004</v>
      </c>
      <c r="E21" s="36">
        <f t="shared" si="0"/>
        <v>2.2320000000000007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186.5</v>
      </c>
      <c r="E22" s="36">
        <f t="shared" si="0"/>
        <v>27.974999999999998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102.2</v>
      </c>
      <c r="E23" s="36">
        <f t="shared" si="0"/>
        <v>20.440000000000001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25</v>
      </c>
      <c r="E24" s="36">
        <f t="shared" si="0"/>
        <v>25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25.333333333333332</v>
      </c>
      <c r="E25" s="36">
        <f t="shared" si="0"/>
        <v>38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59.714285714285715</v>
      </c>
      <c r="E26" s="36">
        <f t="shared" si="0"/>
        <v>35.828571428571429</v>
      </c>
    </row>
    <row r="27" spans="1:5" x14ac:dyDescent="0.25">
      <c r="A27" s="16" t="s">
        <v>375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65</v>
      </c>
      <c r="E27" s="36">
        <f t="shared" si="0"/>
        <v>26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2830.5</v>
      </c>
      <c r="E28" s="36">
        <f t="shared" si="0"/>
        <v>283.05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22.320000000000004</v>
      </c>
      <c r="E29" s="36">
        <f t="shared" si="0"/>
        <v>2.2320000000000007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650.31519047619054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4914.1366190476192</v>
      </c>
    </row>
    <row r="46" spans="1:5" x14ac:dyDescent="0.25">
      <c r="A46" s="256" t="s">
        <v>53</v>
      </c>
      <c r="B46" s="257"/>
    </row>
    <row r="47" spans="1:5" x14ac:dyDescent="0.25">
      <c r="A47" s="15" t="str">
        <f>A10</f>
        <v>1-Insumos</v>
      </c>
      <c r="B47" s="25">
        <f>E14</f>
        <v>1993.8214285714284</v>
      </c>
    </row>
    <row r="48" spans="1:5" x14ac:dyDescent="0.25">
      <c r="A48" s="22" t="str">
        <f>A15</f>
        <v>2-Tratos Culturais</v>
      </c>
      <c r="B48" s="25">
        <f>E30</f>
        <v>650.31519047619054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4914.1366190476192</v>
      </c>
    </row>
    <row r="54" spans="1:4" x14ac:dyDescent="0.25">
      <c r="A54" s="253" t="s">
        <v>520</v>
      </c>
      <c r="B54" s="253"/>
      <c r="C54" s="253"/>
      <c r="D54" s="253"/>
    </row>
    <row r="55" spans="1:4" x14ac:dyDescent="0.25">
      <c r="A55" t="s">
        <v>54</v>
      </c>
    </row>
    <row r="56" spans="1:4" ht="15.75" x14ac:dyDescent="0.25">
      <c r="A56" s="254" t="s">
        <v>55</v>
      </c>
      <c r="B56" s="254"/>
      <c r="C56" s="254"/>
      <c r="D56" s="254"/>
    </row>
    <row r="57" spans="1:4" ht="15.75" x14ac:dyDescent="0.25">
      <c r="A57" s="109" t="s">
        <v>562</v>
      </c>
      <c r="B57" s="109"/>
      <c r="C57" s="254"/>
      <c r="D57" s="254"/>
    </row>
    <row r="58" spans="1:4" ht="15.75" x14ac:dyDescent="0.25">
      <c r="A58" s="254" t="s">
        <v>57</v>
      </c>
      <c r="B58" s="254"/>
      <c r="C58" s="254"/>
      <c r="D58" s="254"/>
    </row>
    <row r="59" spans="1:4" ht="15.75" x14ac:dyDescent="0.25">
      <c r="A59" s="254" t="s">
        <v>563</v>
      </c>
      <c r="B59" s="254"/>
    </row>
  </sheetData>
  <mergeCells count="22">
    <mergeCell ref="C58:D58"/>
    <mergeCell ref="A54:B54"/>
    <mergeCell ref="C54:D54"/>
    <mergeCell ref="A56:B56"/>
    <mergeCell ref="C56:D56"/>
    <mergeCell ref="C57:D57"/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opLeftCell="A50"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137</v>
      </c>
      <c r="B3" s="270"/>
      <c r="C3" s="245" t="s">
        <v>268</v>
      </c>
      <c r="D3" s="246"/>
      <c r="E3" s="247"/>
    </row>
    <row r="4" spans="1:5" ht="15.75" x14ac:dyDescent="0.25">
      <c r="A4" s="271" t="s">
        <v>59</v>
      </c>
      <c r="B4" s="271"/>
      <c r="C4" s="245" t="s">
        <v>534</v>
      </c>
      <c r="D4" s="246"/>
      <c r="E4" s="247"/>
    </row>
    <row r="5" spans="1:5" ht="15.75" x14ac:dyDescent="0.25">
      <c r="A5" s="176" t="s">
        <v>518</v>
      </c>
      <c r="B5" s="176"/>
      <c r="C5" s="245" t="s">
        <v>265</v>
      </c>
      <c r="D5" s="246"/>
      <c r="E5" s="247"/>
    </row>
    <row r="6" spans="1:5" ht="15.75" x14ac:dyDescent="0.25">
      <c r="A6" s="278" t="s">
        <v>561</v>
      </c>
      <c r="B6" s="279"/>
      <c r="C6" s="245" t="s">
        <v>266</v>
      </c>
      <c r="D6" s="246"/>
      <c r="E6" s="247"/>
    </row>
    <row r="7" spans="1:5" x14ac:dyDescent="0.25">
      <c r="A7" s="250" t="s">
        <v>387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2852.5</v>
      </c>
      <c r="E12" s="18">
        <f t="shared" si="0"/>
        <v>998.37499999999989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2368.5892857142858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375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2830.5</v>
      </c>
      <c r="E31" s="36">
        <f t="shared" si="1"/>
        <v>424.57499999999999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2519.2620000000002</v>
      </c>
      <c r="E32" s="36">
        <f t="shared" si="1"/>
        <v>503.85240000000005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22.320000000000004</v>
      </c>
      <c r="E33" s="36">
        <f t="shared" si="1"/>
        <v>2.2320000000000007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1604.8412571428573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6473.4305428571433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E14</f>
        <v>2368.5892857142858</v>
      </c>
    </row>
    <row r="52" spans="1:4" x14ac:dyDescent="0.25">
      <c r="A52" s="22" t="str">
        <f>A15</f>
        <v>2-Tratos Culturais</v>
      </c>
      <c r="B52" s="25">
        <f>E34</f>
        <v>1604.8412571428573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6473.4305428571433</v>
      </c>
    </row>
    <row r="58" spans="1:4" x14ac:dyDescent="0.25">
      <c r="A58" s="253" t="s">
        <v>520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54" t="s">
        <v>55</v>
      </c>
      <c r="B60" s="254"/>
      <c r="C60" s="254"/>
      <c r="D60" s="254"/>
    </row>
    <row r="61" spans="1:4" ht="15.75" x14ac:dyDescent="0.25">
      <c r="A61" s="109" t="s">
        <v>562</v>
      </c>
      <c r="B61" s="109"/>
      <c r="C61" s="254"/>
      <c r="D61" s="254"/>
    </row>
    <row r="62" spans="1:4" ht="15.75" x14ac:dyDescent="0.25">
      <c r="A62" s="254" t="s">
        <v>57</v>
      </c>
      <c r="B62" s="254"/>
      <c r="C62" s="254"/>
      <c r="D62" s="254"/>
    </row>
    <row r="63" spans="1:4" ht="15.75" x14ac:dyDescent="0.25">
      <c r="A63" s="254" t="s">
        <v>563</v>
      </c>
      <c r="B63" s="254"/>
    </row>
  </sheetData>
  <mergeCells count="21">
    <mergeCell ref="A63:B63"/>
    <mergeCell ref="A62:B62"/>
    <mergeCell ref="A58:B58"/>
    <mergeCell ref="C58:D58"/>
    <mergeCell ref="C61:D61"/>
    <mergeCell ref="C62:D62"/>
    <mergeCell ref="A60:B60"/>
    <mergeCell ref="C60:D60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56" workbookViewId="0">
      <selection activeCell="I6" sqref="I6"/>
    </sheetView>
  </sheetViews>
  <sheetFormatPr defaultRowHeight="15" x14ac:dyDescent="0.25"/>
  <cols>
    <col min="1" max="1" width="28.140625" bestFit="1" customWidth="1"/>
    <col min="2" max="2" width="13.28515625" bestFit="1" customWidth="1"/>
    <col min="3" max="3" width="14.5703125" bestFit="1" customWidth="1"/>
    <col min="4" max="5" width="14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0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137</v>
      </c>
      <c r="B3" s="270"/>
      <c r="C3" s="245" t="s">
        <v>268</v>
      </c>
      <c r="D3" s="246"/>
      <c r="E3" s="247"/>
    </row>
    <row r="4" spans="1:5" ht="15.75" x14ac:dyDescent="0.25">
      <c r="A4" s="271" t="s">
        <v>269</v>
      </c>
      <c r="B4" s="271"/>
      <c r="C4" s="245" t="s">
        <v>535</v>
      </c>
      <c r="D4" s="246"/>
      <c r="E4" s="247"/>
    </row>
    <row r="5" spans="1:5" ht="15.75" x14ac:dyDescent="0.25">
      <c r="A5" s="176" t="s">
        <v>518</v>
      </c>
      <c r="B5" s="176"/>
      <c r="C5" s="245" t="s">
        <v>265</v>
      </c>
      <c r="D5" s="246"/>
      <c r="E5" s="247"/>
    </row>
    <row r="6" spans="1:5" ht="15.75" x14ac:dyDescent="0.25">
      <c r="A6" s="278" t="s">
        <v>561</v>
      </c>
      <c r="B6" s="279"/>
      <c r="C6" s="245" t="s">
        <v>266</v>
      </c>
      <c r="D6" s="246"/>
      <c r="E6" s="247"/>
    </row>
    <row r="7" spans="1:5" x14ac:dyDescent="0.25">
      <c r="A7" s="250" t="s">
        <v>536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2852.5</v>
      </c>
      <c r="E12" s="18">
        <f t="shared" si="0"/>
        <v>1141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2511.2142857142858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375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2830.5</v>
      </c>
      <c r="E31" s="36">
        <f t="shared" si="1"/>
        <v>566.1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2519.2620000000002</v>
      </c>
      <c r="E32" s="36">
        <f t="shared" si="1"/>
        <v>755.77859999999998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22.320000000000004</v>
      </c>
      <c r="E33" s="36">
        <f t="shared" si="1"/>
        <v>11.160000000000002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2007.2204571428576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4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8278.4347428571436</v>
      </c>
    </row>
    <row r="52" spans="1:5" x14ac:dyDescent="0.25">
      <c r="A52" s="256" t="s">
        <v>53</v>
      </c>
      <c r="B52" s="257"/>
    </row>
    <row r="53" spans="1:5" x14ac:dyDescent="0.25">
      <c r="A53" s="15" t="str">
        <f>A10</f>
        <v>1-Insumos</v>
      </c>
      <c r="B53" s="25">
        <f>E14</f>
        <v>2511.2142857142858</v>
      </c>
    </row>
    <row r="54" spans="1:5" x14ac:dyDescent="0.25">
      <c r="A54" s="22" t="str">
        <f>A15</f>
        <v>2-Tratos Culturais</v>
      </c>
      <c r="B54" s="25">
        <f>E34</f>
        <v>2007.2204571428576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8278.4347428571436</v>
      </c>
    </row>
    <row r="60" spans="1:5" x14ac:dyDescent="0.25">
      <c r="A60" s="253" t="s">
        <v>520</v>
      </c>
      <c r="B60" s="253"/>
      <c r="C60" s="253"/>
      <c r="D60" s="253"/>
    </row>
    <row r="61" spans="1:5" x14ac:dyDescent="0.25">
      <c r="A61" t="s">
        <v>54</v>
      </c>
    </row>
    <row r="62" spans="1:5" ht="15.75" x14ac:dyDescent="0.25">
      <c r="A62" s="254" t="s">
        <v>55</v>
      </c>
      <c r="B62" s="254"/>
      <c r="C62" s="254"/>
      <c r="D62" s="254"/>
    </row>
    <row r="63" spans="1:5" ht="15.75" x14ac:dyDescent="0.25">
      <c r="A63" s="109" t="s">
        <v>562</v>
      </c>
      <c r="B63" s="109"/>
      <c r="C63" s="254"/>
      <c r="D63" s="254"/>
    </row>
    <row r="64" spans="1:5" ht="15.75" x14ac:dyDescent="0.25">
      <c r="A64" s="254" t="s">
        <v>57</v>
      </c>
      <c r="B64" s="254"/>
      <c r="C64" s="254"/>
      <c r="D64" s="254"/>
    </row>
    <row r="65" spans="1:2" ht="15.75" x14ac:dyDescent="0.25">
      <c r="A65" s="254" t="s">
        <v>563</v>
      </c>
      <c r="B65" s="254"/>
    </row>
  </sheetData>
  <mergeCells count="21">
    <mergeCell ref="C5:E5"/>
    <mergeCell ref="C6:E6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opLeftCell="A47" zoomScaleNormal="100" workbookViewId="0">
      <selection activeCell="A58" sqref="A58:B58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20.25" customHeight="1" x14ac:dyDescent="0.25">
      <c r="A1" s="236"/>
      <c r="B1" s="237" t="s">
        <v>0</v>
      </c>
      <c r="C1" s="237"/>
      <c r="D1" s="237"/>
      <c r="E1" s="237"/>
    </row>
    <row r="2" spans="1:5" ht="30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157</v>
      </c>
      <c r="B3" s="270"/>
      <c r="C3" s="245" t="s">
        <v>270</v>
      </c>
      <c r="D3" s="246"/>
      <c r="E3" s="247"/>
    </row>
    <row r="4" spans="1:5" ht="15.75" x14ac:dyDescent="0.25">
      <c r="A4" s="271" t="s">
        <v>66</v>
      </c>
      <c r="B4" s="271"/>
      <c r="C4" s="245" t="s">
        <v>537</v>
      </c>
      <c r="D4" s="246"/>
      <c r="E4" s="247"/>
    </row>
    <row r="5" spans="1:5" ht="15.75" x14ac:dyDescent="0.25">
      <c r="A5" s="176" t="s">
        <v>518</v>
      </c>
      <c r="B5" s="176"/>
      <c r="C5" s="245" t="s">
        <v>265</v>
      </c>
      <c r="D5" s="246"/>
      <c r="E5" s="247"/>
    </row>
    <row r="6" spans="1:5" ht="15.75" x14ac:dyDescent="0.25">
      <c r="A6" s="248" t="s">
        <v>538</v>
      </c>
      <c r="B6" s="249"/>
      <c r="C6" s="245" t="s">
        <v>271</v>
      </c>
      <c r="D6" s="246"/>
      <c r="E6" s="247"/>
    </row>
    <row r="7" spans="1:5" x14ac:dyDescent="0.25">
      <c r="A7" s="250" t="s">
        <v>387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53" t="s">
        <v>520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54"/>
      <c r="D60" s="254"/>
    </row>
    <row r="61" spans="1:4" ht="15.75" x14ac:dyDescent="0.25">
      <c r="A61" s="253" t="s">
        <v>56</v>
      </c>
      <c r="B61" s="234"/>
      <c r="C61" s="254"/>
      <c r="D61" s="254"/>
    </row>
    <row r="62" spans="1:4" ht="15.75" x14ac:dyDescent="0.25">
      <c r="A62" s="234" t="s">
        <v>57</v>
      </c>
      <c r="B62" s="234"/>
      <c r="C62" s="254"/>
      <c r="D62" s="254"/>
    </row>
    <row r="63" spans="1:4" x14ac:dyDescent="0.25">
      <c r="A63" s="234" t="s">
        <v>58</v>
      </c>
      <c r="B63" s="234"/>
    </row>
  </sheetData>
  <mergeCells count="22">
    <mergeCell ref="A58:B58"/>
    <mergeCell ref="C58:D58"/>
    <mergeCell ref="A60:B60"/>
    <mergeCell ref="C60:D60"/>
    <mergeCell ref="A61:B61"/>
    <mergeCell ref="C61:D61"/>
    <mergeCell ref="A63:B63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62:B62"/>
    <mergeCell ref="C62:D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0" workbookViewId="0">
      <selection activeCell="A52" sqref="A52:XFD56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6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178</v>
      </c>
      <c r="B3" s="270"/>
      <c r="C3" s="245" t="s">
        <v>272</v>
      </c>
      <c r="D3" s="246"/>
      <c r="E3" s="247"/>
    </row>
    <row r="4" spans="1:5" ht="15.75" x14ac:dyDescent="0.25">
      <c r="A4" s="271" t="s">
        <v>269</v>
      </c>
      <c r="B4" s="271"/>
      <c r="C4" s="245" t="s">
        <v>564</v>
      </c>
      <c r="D4" s="246"/>
      <c r="E4" s="247"/>
    </row>
    <row r="5" spans="1:5" ht="15.75" x14ac:dyDescent="0.25">
      <c r="A5" s="276" t="s">
        <v>518</v>
      </c>
      <c r="B5" s="277"/>
      <c r="C5" s="245" t="s">
        <v>407</v>
      </c>
      <c r="D5" s="246"/>
      <c r="E5" s="247"/>
    </row>
    <row r="6" spans="1:5" ht="15.75" x14ac:dyDescent="0.25">
      <c r="A6" s="268" t="s">
        <v>565</v>
      </c>
      <c r="B6" s="275"/>
      <c r="C6" s="245" t="s">
        <v>408</v>
      </c>
      <c r="D6" s="246"/>
      <c r="E6" s="247"/>
    </row>
    <row r="7" spans="1:5" x14ac:dyDescent="0.25">
      <c r="A7" s="250" t="s">
        <v>542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3706.6666666666665</v>
      </c>
      <c r="E11" s="18">
        <f>C11*D11</f>
        <v>1482.6666666666667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2157.666666666667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28</v>
      </c>
      <c r="E15" s="36">
        <f>C15*D15</f>
        <v>56</v>
      </c>
    </row>
    <row r="16" spans="1:5" x14ac:dyDescent="0.25">
      <c r="A16" s="136" t="s">
        <v>409</v>
      </c>
      <c r="B16" s="120" t="s">
        <v>92</v>
      </c>
      <c r="C16" s="56">
        <v>0.4</v>
      </c>
      <c r="D16" s="60">
        <f>'[1]Referência Trigo'!D10</f>
        <v>146</v>
      </c>
      <c r="E16" s="36">
        <f t="shared" ref="E16:E20" si="0">C16*D16</f>
        <v>58.400000000000006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81</v>
      </c>
      <c r="E17" s="36">
        <f t="shared" si="0"/>
        <v>8.1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186.5</v>
      </c>
      <c r="E18" s="36">
        <f t="shared" si="0"/>
        <v>18.650000000000002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59.714285714285715</v>
      </c>
      <c r="E19" s="36">
        <f t="shared" si="0"/>
        <v>59.714285714285715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35</v>
      </c>
      <c r="E20" s="36">
        <f t="shared" si="0"/>
        <v>35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2519.2620000000002</v>
      </c>
      <c r="E21" s="36">
        <f>C21*D21</f>
        <v>629.81550000000004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865.6797857142858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4673.3464523809525</v>
      </c>
    </row>
    <row r="37" spans="1:5" x14ac:dyDescent="0.25">
      <c r="A37" s="256" t="s">
        <v>53</v>
      </c>
      <c r="B37" s="257"/>
    </row>
    <row r="38" spans="1:5" x14ac:dyDescent="0.25">
      <c r="A38" s="15" t="str">
        <f>A10</f>
        <v>1-Insumos</v>
      </c>
      <c r="B38" s="25">
        <f>E13</f>
        <v>2157.666666666667</v>
      </c>
    </row>
    <row r="39" spans="1:5" x14ac:dyDescent="0.25">
      <c r="A39" s="22" t="str">
        <f>A14</f>
        <v>2-Tratos Culturais</v>
      </c>
      <c r="B39" s="25">
        <f>E22</f>
        <v>865.6797857142858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4673.3464523809525</v>
      </c>
    </row>
    <row r="45" spans="1:5" x14ac:dyDescent="0.25">
      <c r="A45" s="253" t="s">
        <v>520</v>
      </c>
      <c r="B45" s="253"/>
      <c r="C45" s="253"/>
      <c r="D45" s="253"/>
    </row>
    <row r="46" spans="1:5" x14ac:dyDescent="0.25">
      <c r="A46" t="s">
        <v>54</v>
      </c>
    </row>
    <row r="47" spans="1:5" ht="15.75" x14ac:dyDescent="0.25">
      <c r="A47" s="254" t="s">
        <v>55</v>
      </c>
      <c r="B47" s="254"/>
      <c r="C47" s="254"/>
      <c r="D47" s="254"/>
    </row>
    <row r="48" spans="1:5" ht="15.75" x14ac:dyDescent="0.25">
      <c r="A48" s="109" t="s">
        <v>562</v>
      </c>
      <c r="B48" s="109"/>
      <c r="C48" s="254"/>
      <c r="D48" s="254"/>
    </row>
    <row r="49" spans="1:4" ht="15.75" x14ac:dyDescent="0.25">
      <c r="A49" s="254" t="s">
        <v>57</v>
      </c>
      <c r="B49" s="254"/>
      <c r="C49" s="254"/>
      <c r="D49" s="254"/>
    </row>
    <row r="50" spans="1:4" ht="15.75" x14ac:dyDescent="0.25">
      <c r="A50" s="254" t="s">
        <v>563</v>
      </c>
      <c r="B50" s="254"/>
    </row>
    <row r="51" spans="1:4" x14ac:dyDescent="0.25">
      <c r="A51" t="s">
        <v>54</v>
      </c>
    </row>
  </sheetData>
  <mergeCells count="22"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opLeftCell="A44" workbookViewId="0">
      <selection activeCell="F55" sqref="F55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157</v>
      </c>
      <c r="B3" s="270"/>
      <c r="C3" s="245" t="s">
        <v>270</v>
      </c>
      <c r="D3" s="246"/>
      <c r="E3" s="247"/>
    </row>
    <row r="4" spans="1:5" ht="15.75" x14ac:dyDescent="0.25">
      <c r="A4" s="271" t="s">
        <v>269</v>
      </c>
      <c r="B4" s="271"/>
      <c r="C4" s="245" t="s">
        <v>537</v>
      </c>
      <c r="D4" s="246"/>
      <c r="E4" s="247"/>
    </row>
    <row r="5" spans="1:5" ht="15.75" x14ac:dyDescent="0.25">
      <c r="A5" s="276" t="s">
        <v>518</v>
      </c>
      <c r="B5" s="277"/>
      <c r="C5" s="245" t="s">
        <v>265</v>
      </c>
      <c r="D5" s="246"/>
      <c r="E5" s="247"/>
    </row>
    <row r="6" spans="1:5" ht="15.75" x14ac:dyDescent="0.25">
      <c r="A6" s="248" t="s">
        <v>538</v>
      </c>
      <c r="B6" s="249"/>
      <c r="C6" s="245" t="s">
        <v>271</v>
      </c>
      <c r="D6" s="246"/>
      <c r="E6" s="247"/>
    </row>
    <row r="7" spans="1:5" x14ac:dyDescent="0.25">
      <c r="A7" s="250" t="s">
        <v>387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53" t="s">
        <v>520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54" t="s">
        <v>55</v>
      </c>
      <c r="B60" s="254"/>
      <c r="C60" s="254"/>
      <c r="D60" s="254"/>
    </row>
    <row r="61" spans="1:4" ht="15.75" x14ac:dyDescent="0.25">
      <c r="A61" s="109" t="s">
        <v>562</v>
      </c>
      <c r="B61" s="109"/>
      <c r="C61" s="254"/>
      <c r="D61" s="254"/>
    </row>
    <row r="62" spans="1:4" ht="15.75" x14ac:dyDescent="0.25">
      <c r="A62" s="254" t="s">
        <v>57</v>
      </c>
      <c r="B62" s="254"/>
      <c r="C62" s="254"/>
      <c r="D62" s="254"/>
    </row>
    <row r="63" spans="1:4" ht="15.75" x14ac:dyDescent="0.25">
      <c r="A63" s="254" t="s">
        <v>563</v>
      </c>
      <c r="B63" s="254"/>
    </row>
  </sheetData>
  <mergeCells count="22"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  <mergeCell ref="C62:D62"/>
    <mergeCell ref="A50:B50"/>
    <mergeCell ref="A58:B58"/>
    <mergeCell ref="C58:D58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48" workbookViewId="0">
      <selection activeCell="A65" sqref="A65:B68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6.25" customHeight="1" x14ac:dyDescent="0.25">
      <c r="A2" s="236"/>
      <c r="B2" s="237"/>
      <c r="C2" s="237"/>
      <c r="D2" s="237"/>
      <c r="E2" s="237"/>
    </row>
    <row r="3" spans="1:5" x14ac:dyDescent="0.25">
      <c r="A3" s="238" t="s">
        <v>162</v>
      </c>
      <c r="B3" s="238"/>
      <c r="C3" s="239" t="s">
        <v>71</v>
      </c>
      <c r="D3" s="240"/>
      <c r="E3" s="241"/>
    </row>
    <row r="4" spans="1:5" x14ac:dyDescent="0.25">
      <c r="A4" s="242" t="s">
        <v>405</v>
      </c>
      <c r="B4" s="243"/>
      <c r="C4" s="239" t="s">
        <v>539</v>
      </c>
      <c r="D4" s="240"/>
      <c r="E4" s="241"/>
    </row>
    <row r="5" spans="1:5" ht="15.75" x14ac:dyDescent="0.25">
      <c r="A5" s="276" t="s">
        <v>518</v>
      </c>
      <c r="B5" s="277"/>
      <c r="C5" s="205" t="s">
        <v>277</v>
      </c>
      <c r="D5" s="206"/>
      <c r="E5" s="207"/>
    </row>
    <row r="6" spans="1:5" ht="15.75" x14ac:dyDescent="0.25">
      <c r="A6" s="248" t="s">
        <v>540</v>
      </c>
      <c r="B6" s="249"/>
      <c r="C6" s="245" t="s">
        <v>406</v>
      </c>
      <c r="D6" s="246"/>
      <c r="E6" s="247"/>
    </row>
    <row r="7" spans="1:5" x14ac:dyDescent="0.25">
      <c r="A7" s="250" t="s">
        <v>73</v>
      </c>
      <c r="B7" s="251"/>
      <c r="C7" s="251"/>
      <c r="D7" s="251"/>
      <c r="E7" s="252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56" t="s">
        <v>53</v>
      </c>
      <c r="B54" s="257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53" t="s">
        <v>520</v>
      </c>
      <c r="B63" s="253"/>
      <c r="C63" s="253"/>
      <c r="D63" s="253"/>
    </row>
    <row r="64" spans="1:5" x14ac:dyDescent="0.25">
      <c r="A64" t="s">
        <v>54</v>
      </c>
    </row>
    <row r="65" spans="1:4" ht="15.75" x14ac:dyDescent="0.25">
      <c r="A65" s="234" t="s">
        <v>55</v>
      </c>
      <c r="B65" s="234"/>
      <c r="C65" s="254"/>
      <c r="D65" s="254"/>
    </row>
    <row r="66" spans="1:4" ht="15.75" x14ac:dyDescent="0.25">
      <c r="A66" s="253" t="s">
        <v>56</v>
      </c>
      <c r="B66" s="234"/>
      <c r="C66" s="254"/>
      <c r="D66" s="254"/>
    </row>
    <row r="67" spans="1:4" ht="15.75" x14ac:dyDescent="0.25">
      <c r="A67" s="234" t="s">
        <v>57</v>
      </c>
      <c r="B67" s="234"/>
      <c r="C67" s="254"/>
      <c r="D67" s="254"/>
    </row>
    <row r="68" spans="1:4" x14ac:dyDescent="0.25">
      <c r="A68" s="234" t="s">
        <v>58</v>
      </c>
      <c r="B68" s="234"/>
    </row>
  </sheetData>
  <mergeCells count="22"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50" workbookViewId="0">
      <selection activeCell="C67" sqref="C67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0.75" customHeight="1" x14ac:dyDescent="0.25">
      <c r="A2" s="236"/>
      <c r="B2" s="237"/>
      <c r="C2" s="237"/>
      <c r="D2" s="237"/>
      <c r="E2" s="237"/>
    </row>
    <row r="3" spans="1:5" x14ac:dyDescent="0.25">
      <c r="A3" s="238" t="s">
        <v>420</v>
      </c>
      <c r="B3" s="238"/>
      <c r="C3" s="239" t="s">
        <v>2</v>
      </c>
      <c r="D3" s="240"/>
      <c r="E3" s="241"/>
    </row>
    <row r="4" spans="1:5" x14ac:dyDescent="0.25">
      <c r="A4" s="242" t="s">
        <v>421</v>
      </c>
      <c r="B4" s="243"/>
      <c r="C4" s="239" t="s">
        <v>422</v>
      </c>
      <c r="D4" s="240"/>
      <c r="E4" s="241"/>
    </row>
    <row r="5" spans="1:5" ht="15.75" x14ac:dyDescent="0.25">
      <c r="A5" s="244" t="s">
        <v>518</v>
      </c>
      <c r="B5" s="244"/>
      <c r="C5" s="245" t="s">
        <v>292</v>
      </c>
      <c r="D5" s="246"/>
      <c r="E5" s="247"/>
    </row>
    <row r="6" spans="1:5" ht="15.75" x14ac:dyDescent="0.25">
      <c r="A6" s="248" t="s">
        <v>519</v>
      </c>
      <c r="B6" s="249"/>
      <c r="C6" s="245" t="s">
        <v>423</v>
      </c>
      <c r="D6" s="246"/>
      <c r="E6" s="247"/>
    </row>
    <row r="7" spans="1:5" x14ac:dyDescent="0.25">
      <c r="A7" s="250" t="s">
        <v>439</v>
      </c>
      <c r="B7" s="251"/>
      <c r="C7" s="251"/>
      <c r="D7" s="251"/>
      <c r="E7" s="252"/>
    </row>
    <row r="8" spans="1:5" x14ac:dyDescent="0.25">
      <c r="A8" s="235" t="s">
        <v>424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92" t="s">
        <v>60</v>
      </c>
      <c r="C11" s="193">
        <v>2</v>
      </c>
      <c r="D11" s="194">
        <f>'[1]Referência Manga'!D6</f>
        <v>307.5</v>
      </c>
      <c r="E11" s="195">
        <f t="shared" ref="E11:E15" si="0">C11*D11</f>
        <v>615</v>
      </c>
    </row>
    <row r="12" spans="1:5" x14ac:dyDescent="0.25">
      <c r="A12" s="16" t="s">
        <v>425</v>
      </c>
      <c r="B12" s="192" t="s">
        <v>14</v>
      </c>
      <c r="C12" s="193">
        <v>0.5</v>
      </c>
      <c r="D12" s="194">
        <f>'[1]Referência Manga'!D7</f>
        <v>2539.5</v>
      </c>
      <c r="E12" s="195">
        <f t="shared" si="0"/>
        <v>1269.75</v>
      </c>
    </row>
    <row r="13" spans="1:5" x14ac:dyDescent="0.25">
      <c r="A13" s="16" t="s">
        <v>67</v>
      </c>
      <c r="B13" s="192" t="s">
        <v>14</v>
      </c>
      <c r="C13" s="193">
        <v>10</v>
      </c>
      <c r="D13" s="194">
        <f>'[1]Referência Manga'!D8</f>
        <v>406</v>
      </c>
      <c r="E13" s="195">
        <f t="shared" si="0"/>
        <v>4060</v>
      </c>
    </row>
    <row r="14" spans="1:5" x14ac:dyDescent="0.25">
      <c r="A14" s="16" t="s">
        <v>93</v>
      </c>
      <c r="B14" s="192" t="s">
        <v>14</v>
      </c>
      <c r="C14" s="193">
        <v>0.3</v>
      </c>
      <c r="D14" s="194">
        <f>'[1]Referência Manga'!D9</f>
        <v>2830.5</v>
      </c>
      <c r="E14" s="195">
        <f t="shared" si="0"/>
        <v>849.15</v>
      </c>
    </row>
    <row r="15" spans="1:5" x14ac:dyDescent="0.25">
      <c r="A15" s="16" t="s">
        <v>94</v>
      </c>
      <c r="B15" s="192" t="s">
        <v>14</v>
      </c>
      <c r="C15" s="193">
        <v>1</v>
      </c>
      <c r="D15" s="194">
        <f>'[1]Referência Manga'!D10</f>
        <v>3176.6666666666665</v>
      </c>
      <c r="E15" s="195">
        <f t="shared" si="0"/>
        <v>3176.6666666666665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9970.5666666666657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6" t="s">
        <v>146</v>
      </c>
      <c r="C18" s="193">
        <v>4</v>
      </c>
      <c r="D18" s="194">
        <v>150</v>
      </c>
      <c r="E18" s="195">
        <f>C18*D18</f>
        <v>600</v>
      </c>
    </row>
    <row r="19" spans="1:5" x14ac:dyDescent="0.25">
      <c r="A19" s="16" t="s">
        <v>426</v>
      </c>
      <c r="B19" s="196" t="s">
        <v>146</v>
      </c>
      <c r="C19" s="193">
        <v>5</v>
      </c>
      <c r="D19" s="194">
        <v>150</v>
      </c>
      <c r="E19" s="195">
        <f>C19*D19</f>
        <v>750</v>
      </c>
    </row>
    <row r="20" spans="1:5" x14ac:dyDescent="0.25">
      <c r="A20" s="34" t="s">
        <v>124</v>
      </c>
      <c r="B20" s="196" t="s">
        <v>146</v>
      </c>
      <c r="C20" s="193">
        <v>7</v>
      </c>
      <c r="D20" s="194">
        <v>150</v>
      </c>
      <c r="E20" s="195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7" t="s">
        <v>427</v>
      </c>
      <c r="C23" s="198">
        <v>2</v>
      </c>
      <c r="D23" s="199">
        <f>'[1]Referência Manga'!D12</f>
        <v>28</v>
      </c>
      <c r="E23" s="195">
        <f t="shared" ref="E23:E37" si="2">C23*D23</f>
        <v>56</v>
      </c>
    </row>
    <row r="24" spans="1:5" x14ac:dyDescent="0.25">
      <c r="A24" s="34" t="s">
        <v>30</v>
      </c>
      <c r="B24" s="197" t="s">
        <v>427</v>
      </c>
      <c r="C24" s="198">
        <v>1</v>
      </c>
      <c r="D24" s="199">
        <f>'[1]Referência Manga'!D13</f>
        <v>166</v>
      </c>
      <c r="E24" s="195">
        <f t="shared" si="2"/>
        <v>166</v>
      </c>
    </row>
    <row r="25" spans="1:5" x14ac:dyDescent="0.25">
      <c r="A25" s="34" t="s">
        <v>31</v>
      </c>
      <c r="B25" s="197" t="s">
        <v>427</v>
      </c>
      <c r="C25" s="198">
        <v>0.16</v>
      </c>
      <c r="D25" s="199">
        <f>'[1]Referência Manga'!D14</f>
        <v>338.42857142857144</v>
      </c>
      <c r="E25" s="195">
        <f t="shared" si="2"/>
        <v>54.148571428571429</v>
      </c>
    </row>
    <row r="26" spans="1:5" x14ac:dyDescent="0.25">
      <c r="A26" s="34" t="s">
        <v>69</v>
      </c>
      <c r="B26" s="197" t="s">
        <v>427</v>
      </c>
      <c r="C26" s="198">
        <v>0.6</v>
      </c>
      <c r="D26" s="199">
        <v>70</v>
      </c>
      <c r="E26" s="195">
        <f t="shared" si="2"/>
        <v>42</v>
      </c>
    </row>
    <row r="27" spans="1:5" x14ac:dyDescent="0.25">
      <c r="A27" s="34" t="s">
        <v>428</v>
      </c>
      <c r="B27" s="197" t="s">
        <v>427</v>
      </c>
      <c r="C27" s="198">
        <v>12</v>
      </c>
      <c r="D27" s="199">
        <f>'[1]Referência Manga'!D16</f>
        <v>18.7</v>
      </c>
      <c r="E27" s="195">
        <f t="shared" si="2"/>
        <v>224.39999999999998</v>
      </c>
    </row>
    <row r="28" spans="1:5" x14ac:dyDescent="0.25">
      <c r="A28" s="34" t="s">
        <v>429</v>
      </c>
      <c r="B28" s="197" t="s">
        <v>427</v>
      </c>
      <c r="C28" s="198">
        <v>6</v>
      </c>
      <c r="D28" s="199">
        <f>'[1]Referência Manga'!D17</f>
        <v>25</v>
      </c>
      <c r="E28" s="195">
        <f t="shared" si="2"/>
        <v>150</v>
      </c>
    </row>
    <row r="29" spans="1:5" x14ac:dyDescent="0.25">
      <c r="A29" s="34" t="s">
        <v>430</v>
      </c>
      <c r="B29" s="197" t="s">
        <v>427</v>
      </c>
      <c r="C29" s="198">
        <v>6</v>
      </c>
      <c r="D29" s="199">
        <f>'[1]Referência Manga'!D18</f>
        <v>89.333333333333329</v>
      </c>
      <c r="E29" s="195">
        <f t="shared" si="2"/>
        <v>536</v>
      </c>
    </row>
    <row r="30" spans="1:5" x14ac:dyDescent="0.25">
      <c r="A30" s="34" t="s">
        <v>16</v>
      </c>
      <c r="B30" s="197" t="s">
        <v>427</v>
      </c>
      <c r="C30" s="198">
        <v>0.6</v>
      </c>
      <c r="D30" s="199">
        <f>'[1]Referência Manga'!D19</f>
        <v>409.46</v>
      </c>
      <c r="E30" s="195">
        <f t="shared" si="2"/>
        <v>245.67599999999999</v>
      </c>
    </row>
    <row r="31" spans="1:5" x14ac:dyDescent="0.25">
      <c r="A31" s="34" t="s">
        <v>19</v>
      </c>
      <c r="B31" s="197" t="s">
        <v>427</v>
      </c>
      <c r="C31" s="198">
        <v>4</v>
      </c>
      <c r="D31" s="199">
        <f>'[1]Referência Manga'!D20</f>
        <v>71.2</v>
      </c>
      <c r="E31" s="195">
        <f t="shared" si="2"/>
        <v>284.8</v>
      </c>
    </row>
    <row r="32" spans="1:5" x14ac:dyDescent="0.25">
      <c r="A32" s="34" t="s">
        <v>20</v>
      </c>
      <c r="B32" s="197" t="s">
        <v>427</v>
      </c>
      <c r="C32" s="198">
        <v>2</v>
      </c>
      <c r="D32" s="199">
        <f>'[1]Referência Manga'!D21</f>
        <v>41.416666666666664</v>
      </c>
      <c r="E32" s="195">
        <f t="shared" si="2"/>
        <v>82.833333333333329</v>
      </c>
    </row>
    <row r="33" spans="1:5" x14ac:dyDescent="0.25">
      <c r="A33" s="34" t="s">
        <v>68</v>
      </c>
      <c r="B33" s="197" t="s">
        <v>427</v>
      </c>
      <c r="C33" s="198">
        <v>6</v>
      </c>
      <c r="D33" s="199">
        <f>'[1]Referência Manga'!D22</f>
        <v>24.7</v>
      </c>
      <c r="E33" s="195">
        <f t="shared" si="2"/>
        <v>148.19999999999999</v>
      </c>
    </row>
    <row r="34" spans="1:5" x14ac:dyDescent="0.25">
      <c r="A34" s="136" t="s">
        <v>22</v>
      </c>
      <c r="B34" s="197" t="s">
        <v>427</v>
      </c>
      <c r="C34" s="198">
        <v>0.8</v>
      </c>
      <c r="D34" s="199">
        <f>'[1]Referência Manga'!D23</f>
        <v>131.6</v>
      </c>
      <c r="E34" s="195">
        <f t="shared" si="2"/>
        <v>105.28</v>
      </c>
    </row>
    <row r="35" spans="1:5" x14ac:dyDescent="0.25">
      <c r="A35" s="136" t="s">
        <v>431</v>
      </c>
      <c r="B35" s="197" t="s">
        <v>427</v>
      </c>
      <c r="C35" s="198">
        <v>1.5</v>
      </c>
      <c r="D35" s="199">
        <f>'[1]Referência Manga'!D24</f>
        <v>28.833333333333332</v>
      </c>
      <c r="E35" s="195">
        <f t="shared" si="2"/>
        <v>43.25</v>
      </c>
    </row>
    <row r="36" spans="1:5" x14ac:dyDescent="0.25">
      <c r="A36" s="136" t="s">
        <v>432</v>
      </c>
      <c r="B36" s="197" t="s">
        <v>427</v>
      </c>
      <c r="C36" s="198">
        <v>1</v>
      </c>
      <c r="D36" s="199">
        <f>'[1]Referência Manga'!E25</f>
        <v>66.5</v>
      </c>
      <c r="E36" s="195">
        <f t="shared" si="2"/>
        <v>66.5</v>
      </c>
    </row>
    <row r="37" spans="1:5" x14ac:dyDescent="0.25">
      <c r="A37" s="136" t="s">
        <v>23</v>
      </c>
      <c r="B37" s="45" t="s">
        <v>427</v>
      </c>
      <c r="C37" s="148">
        <v>0.12</v>
      </c>
      <c r="D37" s="46">
        <f>'[1]Referência Manga'!E26</f>
        <v>1500</v>
      </c>
      <c r="E37" s="195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2385.0879047619046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9" t="s">
        <v>433</v>
      </c>
      <c r="B40" s="45" t="s">
        <v>146</v>
      </c>
      <c r="C40" s="57">
        <v>8</v>
      </c>
      <c r="D40" s="194">
        <v>150</v>
      </c>
      <c r="E40" s="195">
        <f>C40*D40</f>
        <v>1200</v>
      </c>
    </row>
    <row r="41" spans="1:5" x14ac:dyDescent="0.25">
      <c r="A41" s="34" t="s">
        <v>434</v>
      </c>
      <c r="B41" s="45" t="s">
        <v>146</v>
      </c>
      <c r="C41" s="57">
        <v>6</v>
      </c>
      <c r="D41" s="194">
        <v>150</v>
      </c>
      <c r="E41" s="195">
        <f t="shared" ref="E41:E46" si="3">C41*D41</f>
        <v>900</v>
      </c>
    </row>
    <row r="42" spans="1:5" x14ac:dyDescent="0.25">
      <c r="A42" s="34" t="s">
        <v>435</v>
      </c>
      <c r="B42" s="45" t="s">
        <v>63</v>
      </c>
      <c r="C42" s="57">
        <v>5</v>
      </c>
      <c r="D42" s="194">
        <v>126</v>
      </c>
      <c r="E42" s="195">
        <f t="shared" si="3"/>
        <v>630</v>
      </c>
    </row>
    <row r="43" spans="1:5" x14ac:dyDescent="0.25">
      <c r="A43" s="34" t="s">
        <v>436</v>
      </c>
      <c r="B43" s="45" t="s">
        <v>146</v>
      </c>
      <c r="C43" s="57">
        <v>5</v>
      </c>
      <c r="D43" s="194">
        <v>126</v>
      </c>
      <c r="E43" s="195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4">
        <v>126</v>
      </c>
      <c r="E44" s="195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4">
        <v>150</v>
      </c>
      <c r="E45" s="195">
        <f t="shared" si="3"/>
        <v>600</v>
      </c>
    </row>
    <row r="46" spans="1:5" x14ac:dyDescent="0.25">
      <c r="A46" s="34" t="s">
        <v>437</v>
      </c>
      <c r="B46" s="45" t="s">
        <v>50</v>
      </c>
      <c r="C46" s="57">
        <v>1</v>
      </c>
      <c r="D46" s="194">
        <v>2050</v>
      </c>
      <c r="E46" s="195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200" t="s">
        <v>48</v>
      </c>
      <c r="C49" s="197">
        <v>20</v>
      </c>
      <c r="D49" s="194">
        <v>135</v>
      </c>
      <c r="E49" s="195">
        <f t="shared" ref="E49:E54" si="4">C49*D49</f>
        <v>2700</v>
      </c>
    </row>
    <row r="50" spans="1:5" x14ac:dyDescent="0.25">
      <c r="A50" s="16" t="s">
        <v>109</v>
      </c>
      <c r="B50" s="200" t="s">
        <v>48</v>
      </c>
      <c r="C50" s="197">
        <v>1</v>
      </c>
      <c r="D50" s="194">
        <v>1800</v>
      </c>
      <c r="E50" s="195">
        <f t="shared" si="4"/>
        <v>1800</v>
      </c>
    </row>
    <row r="51" spans="1:5" x14ac:dyDescent="0.25">
      <c r="A51" s="16" t="s">
        <v>172</v>
      </c>
      <c r="B51" s="200" t="s">
        <v>48</v>
      </c>
      <c r="C51" s="197">
        <v>10</v>
      </c>
      <c r="D51" s="194">
        <v>135</v>
      </c>
      <c r="E51" s="195">
        <f t="shared" si="4"/>
        <v>1350</v>
      </c>
    </row>
    <row r="52" spans="1:5" x14ac:dyDescent="0.25">
      <c r="A52" s="16" t="s">
        <v>438</v>
      </c>
      <c r="B52" s="200" t="s">
        <v>48</v>
      </c>
      <c r="C52" s="197">
        <v>7</v>
      </c>
      <c r="D52" s="194">
        <v>135</v>
      </c>
      <c r="E52" s="195">
        <f t="shared" si="4"/>
        <v>945</v>
      </c>
    </row>
    <row r="53" spans="1:5" x14ac:dyDescent="0.25">
      <c r="A53" s="16" t="s">
        <v>132</v>
      </c>
      <c r="B53" s="200" t="s">
        <v>48</v>
      </c>
      <c r="C53" s="197">
        <v>5</v>
      </c>
      <c r="D53" s="194">
        <v>135</v>
      </c>
      <c r="E53" s="195">
        <f t="shared" si="4"/>
        <v>675</v>
      </c>
    </row>
    <row r="54" spans="1:5" x14ac:dyDescent="0.25">
      <c r="A54" s="16" t="s">
        <v>133</v>
      </c>
      <c r="B54" s="200" t="s">
        <v>146</v>
      </c>
      <c r="C54" s="197">
        <v>3</v>
      </c>
      <c r="D54" s="194">
        <v>150</v>
      </c>
      <c r="E54" s="195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29945.654571428571</v>
      </c>
    </row>
    <row r="59" spans="1:5" x14ac:dyDescent="0.25">
      <c r="A59" s="256" t="s">
        <v>53</v>
      </c>
      <c r="B59" s="257"/>
    </row>
    <row r="60" spans="1:5" x14ac:dyDescent="0.25">
      <c r="A60" s="15" t="s">
        <v>139</v>
      </c>
      <c r="B60" s="67">
        <f>E16</f>
        <v>9970.5666666666657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2385.0879047619046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29945.654571428571</v>
      </c>
    </row>
    <row r="68" spans="1:4" x14ac:dyDescent="0.25">
      <c r="A68" s="253" t="s">
        <v>520</v>
      </c>
      <c r="B68" s="253"/>
      <c r="C68" s="253"/>
      <c r="D68" s="253"/>
    </row>
    <row r="69" spans="1:4" x14ac:dyDescent="0.25">
      <c r="A69" t="s">
        <v>54</v>
      </c>
    </row>
    <row r="70" spans="1:4" ht="15.75" x14ac:dyDescent="0.25">
      <c r="A70" s="234" t="s">
        <v>55</v>
      </c>
      <c r="B70" s="234"/>
      <c r="C70" s="254"/>
      <c r="D70" s="254"/>
    </row>
    <row r="71" spans="1:4" ht="15.75" x14ac:dyDescent="0.25">
      <c r="A71" s="253" t="s">
        <v>56</v>
      </c>
      <c r="B71" s="234"/>
      <c r="C71" s="254"/>
      <c r="D71" s="254"/>
    </row>
    <row r="72" spans="1:4" ht="15.75" x14ac:dyDescent="0.25">
      <c r="A72" s="234" t="s">
        <v>57</v>
      </c>
      <c r="B72" s="234"/>
      <c r="C72" s="254"/>
      <c r="D72" s="254"/>
    </row>
    <row r="73" spans="1:4" x14ac:dyDescent="0.25">
      <c r="A73" s="234" t="s">
        <v>58</v>
      </c>
      <c r="B73" s="234"/>
    </row>
  </sheetData>
  <mergeCells count="23">
    <mergeCell ref="C72:D72"/>
    <mergeCell ref="A9:E9"/>
    <mergeCell ref="A59:B59"/>
    <mergeCell ref="A68:B68"/>
    <mergeCell ref="C68:D68"/>
    <mergeCell ref="A70:B70"/>
    <mergeCell ref="C70:D70"/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38" workbookViewId="0">
      <selection activeCell="A55" sqref="A55:B58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173</v>
      </c>
      <c r="B3" s="270"/>
      <c r="C3" s="245" t="s">
        <v>272</v>
      </c>
      <c r="D3" s="246"/>
      <c r="E3" s="247"/>
    </row>
    <row r="4" spans="1:5" ht="15.75" x14ac:dyDescent="0.25">
      <c r="A4" s="271" t="s">
        <v>269</v>
      </c>
      <c r="B4" s="271"/>
      <c r="C4" s="245" t="s">
        <v>273</v>
      </c>
      <c r="D4" s="246"/>
      <c r="E4" s="247"/>
    </row>
    <row r="5" spans="1:5" ht="15.75" x14ac:dyDescent="0.25">
      <c r="A5" s="276" t="s">
        <v>518</v>
      </c>
      <c r="B5" s="277"/>
      <c r="C5" s="245" t="s">
        <v>274</v>
      </c>
      <c r="D5" s="246"/>
      <c r="E5" s="247"/>
    </row>
    <row r="6" spans="1:5" ht="15.75" x14ac:dyDescent="0.25">
      <c r="A6" s="268" t="s">
        <v>541</v>
      </c>
      <c r="B6" s="275"/>
      <c r="C6" s="245" t="s">
        <v>271</v>
      </c>
      <c r="D6" s="246"/>
      <c r="E6" s="247"/>
    </row>
    <row r="7" spans="1:5" x14ac:dyDescent="0.25">
      <c r="A7" s="250" t="s">
        <v>387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13</v>
      </c>
      <c r="E11" s="18">
        <f>C11*D11</f>
        <v>650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3706.6666666666665</v>
      </c>
      <c r="E12" s="18">
        <f>C12*D12</f>
        <v>1482.6666666666667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307.5</v>
      </c>
      <c r="E13" s="18">
        <f>C13*D13</f>
        <v>461.25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2593.916666666667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2539.5</v>
      </c>
      <c r="E20" s="46">
        <f>C20*D20</f>
        <v>1269.75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18.7</v>
      </c>
      <c r="E21" s="46">
        <f t="shared" ref="E21:E30" si="0">C21*D21</f>
        <v>93.5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17.175000000000001</v>
      </c>
      <c r="E22" s="46">
        <f t="shared" si="0"/>
        <v>34.35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36.469117647058823</v>
      </c>
      <c r="E23" s="46">
        <f t="shared" si="0"/>
        <v>36.469117647058823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65</v>
      </c>
      <c r="E24" s="46">
        <f t="shared" si="0"/>
        <v>32.5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21.25</v>
      </c>
      <c r="E25" s="46">
        <f t="shared" si="0"/>
        <v>42.5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28</v>
      </c>
      <c r="E26" s="46">
        <f t="shared" si="0"/>
        <v>56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26.333333333333332</v>
      </c>
      <c r="E27" s="46">
        <f t="shared" si="0"/>
        <v>52.666666666666664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338.42857142857144</v>
      </c>
      <c r="E28" s="46">
        <f t="shared" si="0"/>
        <v>236.9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123</v>
      </c>
      <c r="E29" s="46">
        <f t="shared" si="0"/>
        <v>147.6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55.5</v>
      </c>
      <c r="E30" s="46">
        <f t="shared" si="0"/>
        <v>44.400000000000006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2046.6357843137255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8665.5524509803927</v>
      </c>
    </row>
    <row r="44" spans="1:5" x14ac:dyDescent="0.25">
      <c r="A44" s="256" t="s">
        <v>53</v>
      </c>
      <c r="B44" s="257"/>
    </row>
    <row r="45" spans="1:5" x14ac:dyDescent="0.25">
      <c r="A45" s="15" t="str">
        <f>A10</f>
        <v>1-Insumos</v>
      </c>
      <c r="B45" s="25">
        <f>E14</f>
        <v>2593.916666666667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2046.6357843137255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8665.5524509803927</v>
      </c>
    </row>
    <row r="53" spans="1:4" x14ac:dyDescent="0.25">
      <c r="A53" s="253" t="s">
        <v>520</v>
      </c>
      <c r="B53" s="253"/>
      <c r="C53" s="253"/>
      <c r="D53" s="253"/>
    </row>
    <row r="54" spans="1:4" x14ac:dyDescent="0.25">
      <c r="A54" t="s">
        <v>54</v>
      </c>
    </row>
    <row r="55" spans="1:4" ht="15.75" x14ac:dyDescent="0.25">
      <c r="A55" s="234" t="s">
        <v>55</v>
      </c>
      <c r="B55" s="234"/>
      <c r="C55" s="254"/>
      <c r="D55" s="254"/>
    </row>
    <row r="56" spans="1:4" ht="15.75" x14ac:dyDescent="0.25">
      <c r="A56" s="253" t="s">
        <v>56</v>
      </c>
      <c r="B56" s="234"/>
      <c r="C56" s="254"/>
      <c r="D56" s="254"/>
    </row>
    <row r="57" spans="1:4" ht="15.75" x14ac:dyDescent="0.25">
      <c r="A57" s="234" t="s">
        <v>57</v>
      </c>
      <c r="B57" s="234"/>
      <c r="C57" s="254"/>
      <c r="D57" s="254"/>
    </row>
    <row r="58" spans="1:4" x14ac:dyDescent="0.25">
      <c r="A58" s="234" t="s">
        <v>58</v>
      </c>
      <c r="B58" s="234"/>
    </row>
  </sheetData>
  <mergeCells count="23">
    <mergeCell ref="A57:B57"/>
    <mergeCell ref="C57:D57"/>
    <mergeCell ref="A6:B6"/>
    <mergeCell ref="A55:B55"/>
    <mergeCell ref="C55:D55"/>
    <mergeCell ref="A56:B56"/>
    <mergeCell ref="C56:D56"/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50" workbookViewId="0">
      <selection activeCell="D67" sqref="D67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1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180</v>
      </c>
      <c r="B3" s="270"/>
      <c r="C3" s="245" t="s">
        <v>275</v>
      </c>
      <c r="D3" s="246"/>
      <c r="E3" s="247"/>
    </row>
    <row r="4" spans="1:5" ht="15.75" x14ac:dyDescent="0.25">
      <c r="A4" s="271" t="s">
        <v>269</v>
      </c>
      <c r="B4" s="271"/>
      <c r="C4" s="245" t="s">
        <v>464</v>
      </c>
      <c r="D4" s="246"/>
      <c r="E4" s="247"/>
    </row>
    <row r="5" spans="1:5" ht="15.75" x14ac:dyDescent="0.25">
      <c r="A5" s="276" t="s">
        <v>518</v>
      </c>
      <c r="B5" s="277"/>
      <c r="C5" s="245" t="s">
        <v>410</v>
      </c>
      <c r="D5" s="246"/>
      <c r="E5" s="247"/>
    </row>
    <row r="6" spans="1:5" ht="15.75" x14ac:dyDescent="0.25">
      <c r="A6" s="268" t="s">
        <v>543</v>
      </c>
      <c r="B6" s="275"/>
      <c r="C6" s="245" t="s">
        <v>411</v>
      </c>
      <c r="D6" s="246"/>
      <c r="E6" s="247"/>
    </row>
    <row r="7" spans="1:5" x14ac:dyDescent="0.25">
      <c r="A7" s="250" t="s">
        <v>403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2500</v>
      </c>
      <c r="E11" s="18">
        <f>C11*D11</f>
        <v>3750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307.5</v>
      </c>
      <c r="E12" s="18">
        <f t="shared" ref="E12:E23" si="0">C12*D12</f>
        <v>615</v>
      </c>
    </row>
    <row r="13" spans="1:5" x14ac:dyDescent="0.25">
      <c r="A13" s="16" t="s">
        <v>544</v>
      </c>
      <c r="B13" s="16" t="s">
        <v>14</v>
      </c>
      <c r="C13" s="16">
        <v>1.8</v>
      </c>
      <c r="D13" s="18">
        <f>'[1]Referência Beterraba'!D8</f>
        <v>3176.6666666666665</v>
      </c>
      <c r="E13" s="18">
        <f t="shared" si="0"/>
        <v>5718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3273.6</v>
      </c>
      <c r="E14" s="18">
        <f t="shared" si="0"/>
        <v>4910.3999999999996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2539.5</v>
      </c>
      <c r="E15" s="18">
        <f t="shared" si="0"/>
        <v>2539.5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123</v>
      </c>
      <c r="E16" s="18">
        <f t="shared" si="0"/>
        <v>123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338.42857142857144</v>
      </c>
      <c r="E17" s="18">
        <f t="shared" si="0"/>
        <v>40.611428571428569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89.5</v>
      </c>
      <c r="E18" s="18">
        <f t="shared" si="0"/>
        <v>179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55.5</v>
      </c>
      <c r="E19" s="18">
        <f t="shared" si="0"/>
        <v>111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71.2</v>
      </c>
      <c r="E20" s="18">
        <f t="shared" si="0"/>
        <v>284.8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409.46</v>
      </c>
      <c r="E21" s="18">
        <f t="shared" si="0"/>
        <v>327.56799999999998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50</v>
      </c>
      <c r="E22" s="18">
        <f t="shared" si="0"/>
        <v>60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72.87</v>
      </c>
      <c r="E23" s="18">
        <f t="shared" si="0"/>
        <v>145.74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18804.61942857143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8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8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8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8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8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9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8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47004.61942857143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E24</f>
        <v>18804.61942857143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47004.61942857143</v>
      </c>
    </row>
    <row r="57" spans="1:4" x14ac:dyDescent="0.25">
      <c r="A57" s="253" t="s">
        <v>520</v>
      </c>
      <c r="B57" s="253"/>
      <c r="C57" s="253"/>
      <c r="D57" s="253"/>
    </row>
    <row r="58" spans="1:4" x14ac:dyDescent="0.25">
      <c r="A58" t="s">
        <v>54</v>
      </c>
    </row>
    <row r="59" spans="1:4" ht="15.75" x14ac:dyDescent="0.25">
      <c r="A59" s="234" t="s">
        <v>55</v>
      </c>
      <c r="B59" s="234"/>
      <c r="C59" s="254"/>
      <c r="D59" s="254"/>
    </row>
    <row r="60" spans="1:4" ht="15.75" x14ac:dyDescent="0.25">
      <c r="A60" s="253" t="s">
        <v>56</v>
      </c>
      <c r="B60" s="234"/>
      <c r="C60" s="254"/>
      <c r="D60" s="254"/>
    </row>
    <row r="61" spans="1:4" ht="15.75" x14ac:dyDescent="0.25">
      <c r="A61" s="234" t="s">
        <v>57</v>
      </c>
      <c r="B61" s="234"/>
      <c r="C61" s="254"/>
      <c r="D61" s="254"/>
    </row>
    <row r="62" spans="1:4" x14ac:dyDescent="0.25">
      <c r="A62" s="234" t="s">
        <v>58</v>
      </c>
      <c r="B62" s="234"/>
    </row>
  </sheetData>
  <mergeCells count="23">
    <mergeCell ref="C3:E3"/>
    <mergeCell ref="C6:E6"/>
    <mergeCell ref="A7:E7"/>
    <mergeCell ref="A1:A2"/>
    <mergeCell ref="B1:E2"/>
    <mergeCell ref="A3:B3"/>
    <mergeCell ref="A4:B4"/>
    <mergeCell ref="C4:E4"/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A60:B60"/>
    <mergeCell ref="C60:D60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opLeftCell="A47" workbookViewId="0">
      <selection activeCell="A61" sqref="A61:B63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197</v>
      </c>
      <c r="B3" s="270"/>
      <c r="C3" s="245" t="s">
        <v>213</v>
      </c>
      <c r="D3" s="246"/>
      <c r="E3" s="247"/>
    </row>
    <row r="4" spans="1:5" ht="15.75" x14ac:dyDescent="0.25">
      <c r="A4" s="271" t="s">
        <v>269</v>
      </c>
      <c r="B4" s="271"/>
      <c r="C4" s="245" t="s">
        <v>276</v>
      </c>
      <c r="D4" s="246"/>
      <c r="E4" s="247"/>
    </row>
    <row r="5" spans="1:5" ht="15.75" x14ac:dyDescent="0.25">
      <c r="A5" s="244" t="s">
        <v>493</v>
      </c>
      <c r="B5" s="244"/>
      <c r="C5" s="245" t="s">
        <v>277</v>
      </c>
      <c r="D5" s="246"/>
      <c r="E5" s="247"/>
    </row>
    <row r="6" spans="1:5" ht="15.75" x14ac:dyDescent="0.25">
      <c r="A6" s="268" t="s">
        <v>496</v>
      </c>
      <c r="B6" s="275"/>
      <c r="C6" s="245" t="s">
        <v>278</v>
      </c>
      <c r="D6" s="246"/>
      <c r="E6" s="247"/>
    </row>
    <row r="7" spans="1:5" x14ac:dyDescent="0.25">
      <c r="A7" s="250" t="s">
        <v>497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f>'[2]Referência Repolho'!D6</f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'[2]Referência Repolho'!D7</f>
        <v>3148</v>
      </c>
      <c r="E12" s="18">
        <f>C12*D12</f>
        <v>3148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'[2]Referência Repolho'!D8</f>
        <v>2000</v>
      </c>
      <c r="E13" s="18">
        <f>C13*D13</f>
        <v>2000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f>'[2]Referência Repolho'!D9</f>
        <v>500</v>
      </c>
      <c r="E14" s="18">
        <f>C14*D14</f>
        <v>3000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23773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2</v>
      </c>
      <c r="D18" s="41">
        <v>150</v>
      </c>
      <c r="E18" s="138">
        <f>C18*D18</f>
        <v>300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1350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'[2]Referência Repolho'!D11</f>
        <v>43</v>
      </c>
      <c r="E22" s="18">
        <f>C22*D22</f>
        <v>90.3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'[2]Referência Repolho'!D12</f>
        <v>270</v>
      </c>
      <c r="E23" s="18">
        <f t="shared" ref="E23:E32" si="0">C23*D23</f>
        <v>270</v>
      </c>
    </row>
    <row r="24" spans="1:5" x14ac:dyDescent="0.25">
      <c r="A24" s="16" t="s">
        <v>202</v>
      </c>
      <c r="B24" s="120" t="s">
        <v>79</v>
      </c>
      <c r="C24" s="56">
        <v>1</v>
      </c>
      <c r="D24" s="60">
        <f>'[2]Referência Repolho'!D13</f>
        <v>119</v>
      </c>
      <c r="E24" s="18">
        <f t="shared" si="0"/>
        <v>119</v>
      </c>
    </row>
    <row r="25" spans="1:5" x14ac:dyDescent="0.25">
      <c r="A25" s="34" t="s">
        <v>203</v>
      </c>
      <c r="B25" s="120" t="s">
        <v>92</v>
      </c>
      <c r="C25" s="56">
        <v>1.4</v>
      </c>
      <c r="D25" s="60">
        <f>'[2]Referência Repolho'!D14</f>
        <v>131.1</v>
      </c>
      <c r="E25" s="18">
        <f t="shared" si="0"/>
        <v>183.54</v>
      </c>
    </row>
    <row r="26" spans="1:5" x14ac:dyDescent="0.25">
      <c r="A26" s="16" t="s">
        <v>204</v>
      </c>
      <c r="B26" s="120" t="s">
        <v>92</v>
      </c>
      <c r="C26" s="56">
        <v>2</v>
      </c>
      <c r="D26" s="60">
        <f>'[2]Referência Repolho'!D15</f>
        <v>62.666666666666664</v>
      </c>
      <c r="E26" s="18">
        <f t="shared" si="0"/>
        <v>125.33333333333333</v>
      </c>
    </row>
    <row r="27" spans="1:5" x14ac:dyDescent="0.25">
      <c r="A27" s="16" t="s">
        <v>205</v>
      </c>
      <c r="B27" s="120" t="s">
        <v>92</v>
      </c>
      <c r="C27" s="56">
        <v>0.9</v>
      </c>
      <c r="D27" s="60">
        <f>'[2]Referência Repolho'!D16</f>
        <v>409.46</v>
      </c>
      <c r="E27" s="18">
        <f t="shared" si="0"/>
        <v>368.51400000000001</v>
      </c>
    </row>
    <row r="28" spans="1:5" x14ac:dyDescent="0.25">
      <c r="A28" s="16" t="s">
        <v>206</v>
      </c>
      <c r="B28" s="120" t="s">
        <v>92</v>
      </c>
      <c r="C28" s="56">
        <v>5</v>
      </c>
      <c r="D28" s="60">
        <f>'[2]Referência Repolho'!D17</f>
        <v>71.87</v>
      </c>
      <c r="E28" s="18">
        <f t="shared" si="0"/>
        <v>359.35</v>
      </c>
    </row>
    <row r="29" spans="1:5" x14ac:dyDescent="0.25">
      <c r="A29" s="16" t="s">
        <v>207</v>
      </c>
      <c r="B29" s="120" t="s">
        <v>92</v>
      </c>
      <c r="C29" s="56">
        <v>1.5</v>
      </c>
      <c r="D29" s="60">
        <f>'[2]Referência Repolho'!D18</f>
        <v>18.486666666666668</v>
      </c>
      <c r="E29" s="18">
        <f t="shared" si="0"/>
        <v>27.730000000000004</v>
      </c>
    </row>
    <row r="30" spans="1:5" x14ac:dyDescent="0.25">
      <c r="A30" s="16" t="s">
        <v>32</v>
      </c>
      <c r="B30" s="120" t="s">
        <v>92</v>
      </c>
      <c r="C30" s="56">
        <v>1</v>
      </c>
      <c r="D30" s="60">
        <f>'[2]Referência Repolho'!D19</f>
        <v>17.387499999999999</v>
      </c>
      <c r="E30" s="18">
        <f t="shared" si="0"/>
        <v>17.387499999999999</v>
      </c>
    </row>
    <row r="31" spans="1:5" x14ac:dyDescent="0.25">
      <c r="A31" s="16" t="s">
        <v>33</v>
      </c>
      <c r="B31" s="120" t="s">
        <v>92</v>
      </c>
      <c r="C31" s="56">
        <v>2</v>
      </c>
      <c r="D31" s="60">
        <f>'[2]Referência Repolho'!D20</f>
        <v>28.339999999999996</v>
      </c>
      <c r="E31" s="18">
        <f t="shared" si="0"/>
        <v>56.679999999999993</v>
      </c>
    </row>
    <row r="32" spans="1:5" x14ac:dyDescent="0.25">
      <c r="A32" s="16" t="s">
        <v>34</v>
      </c>
      <c r="B32" s="55" t="s">
        <v>92</v>
      </c>
      <c r="C32" s="56">
        <v>2</v>
      </c>
      <c r="D32" s="60">
        <f>'[2]Referência Repolho'!D21</f>
        <v>23</v>
      </c>
      <c r="E32" s="18">
        <f t="shared" si="0"/>
        <v>46</v>
      </c>
    </row>
    <row r="33" spans="1:5" x14ac:dyDescent="0.25">
      <c r="A33" s="16" t="s">
        <v>29</v>
      </c>
      <c r="B33" s="120" t="s">
        <v>92</v>
      </c>
      <c r="C33" s="56">
        <v>0.5</v>
      </c>
      <c r="D33" s="60">
        <f>'[2]Referência Repolho'!D22</f>
        <v>190</v>
      </c>
      <c r="E33" s="18">
        <f>C33*D33</f>
        <v>95</v>
      </c>
    </row>
    <row r="34" spans="1:5" x14ac:dyDescent="0.25">
      <c r="A34" s="16" t="s">
        <v>30</v>
      </c>
      <c r="B34" s="120" t="s">
        <v>92</v>
      </c>
      <c r="C34" s="56">
        <v>0.7</v>
      </c>
      <c r="D34" s="60">
        <f>'[2]Referência Repolho'!D23</f>
        <v>445</v>
      </c>
      <c r="E34" s="18">
        <f>C34*D34</f>
        <v>311.5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2070.3348333333333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208</v>
      </c>
      <c r="B37" s="45" t="s">
        <v>113</v>
      </c>
      <c r="C37" s="45">
        <v>9</v>
      </c>
      <c r="D37" s="41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41">
        <v>150</v>
      </c>
      <c r="E38" s="23">
        <f t="shared" ref="E38:E45" si="1">C38*D38</f>
        <v>300</v>
      </c>
    </row>
    <row r="39" spans="1:5" x14ac:dyDescent="0.25">
      <c r="A39" s="16" t="s">
        <v>209</v>
      </c>
      <c r="B39" s="45" t="s">
        <v>48</v>
      </c>
      <c r="C39" s="45">
        <v>3</v>
      </c>
      <c r="D39" s="18">
        <v>120</v>
      </c>
      <c r="E39" s="23">
        <f t="shared" si="1"/>
        <v>360</v>
      </c>
    </row>
    <row r="40" spans="1:5" x14ac:dyDescent="0.25">
      <c r="A40" s="16" t="s">
        <v>130</v>
      </c>
      <c r="B40" s="45" t="s">
        <v>48</v>
      </c>
      <c r="C40" s="45">
        <v>40</v>
      </c>
      <c r="D40" s="18">
        <v>120</v>
      </c>
      <c r="E40" s="23">
        <f t="shared" si="1"/>
        <v>4800</v>
      </c>
    </row>
    <row r="41" spans="1:5" x14ac:dyDescent="0.25">
      <c r="A41" s="16" t="s">
        <v>210</v>
      </c>
      <c r="B41" s="45" t="s">
        <v>48</v>
      </c>
      <c r="C41" s="45">
        <v>25</v>
      </c>
      <c r="D41" s="18">
        <v>120</v>
      </c>
      <c r="E41" s="23">
        <f t="shared" si="1"/>
        <v>3000</v>
      </c>
    </row>
    <row r="42" spans="1:5" x14ac:dyDescent="0.25">
      <c r="A42" s="16" t="s">
        <v>211</v>
      </c>
      <c r="B42" s="45" t="s">
        <v>106</v>
      </c>
      <c r="C42" s="45">
        <v>3500</v>
      </c>
      <c r="D42" s="18">
        <v>5.3</v>
      </c>
      <c r="E42" s="23">
        <f t="shared" si="1"/>
        <v>18550</v>
      </c>
    </row>
    <row r="43" spans="1:5" x14ac:dyDescent="0.25">
      <c r="A43" s="16" t="s">
        <v>83</v>
      </c>
      <c r="B43" s="45" t="s">
        <v>48</v>
      </c>
      <c r="C43" s="45">
        <v>28</v>
      </c>
      <c r="D43" s="18">
        <v>120</v>
      </c>
      <c r="E43" s="23">
        <f t="shared" si="1"/>
        <v>3360</v>
      </c>
    </row>
    <row r="44" spans="1:5" x14ac:dyDescent="0.25">
      <c r="A44" s="16" t="s">
        <v>109</v>
      </c>
      <c r="B44" s="45" t="s">
        <v>48</v>
      </c>
      <c r="C44" s="45">
        <v>1</v>
      </c>
      <c r="D44" s="18">
        <v>2500</v>
      </c>
      <c r="E44" s="23">
        <f t="shared" si="1"/>
        <v>2500</v>
      </c>
    </row>
    <row r="45" spans="1:5" x14ac:dyDescent="0.25">
      <c r="A45" s="16" t="s">
        <v>132</v>
      </c>
      <c r="B45" s="45" t="s">
        <v>48</v>
      </c>
      <c r="C45" s="45">
        <v>22</v>
      </c>
      <c r="D45" s="18">
        <v>120</v>
      </c>
      <c r="E45" s="23">
        <f t="shared" si="1"/>
        <v>2640</v>
      </c>
    </row>
    <row r="46" spans="1:5" x14ac:dyDescent="0.25">
      <c r="A46" s="37" t="s">
        <v>103</v>
      </c>
      <c r="B46" s="37"/>
      <c r="C46" s="37"/>
      <c r="D46" s="37"/>
      <c r="E46" s="38">
        <f>SUM(E37:E45)</f>
        <v>36860</v>
      </c>
    </row>
    <row r="47" spans="1:5" x14ac:dyDescent="0.25">
      <c r="A47" s="37" t="s">
        <v>52</v>
      </c>
      <c r="B47" s="37"/>
      <c r="C47" s="37"/>
      <c r="D47" s="37"/>
      <c r="E47" s="38">
        <f>SUM(E15,E20,E35,E46)</f>
        <v>64053.334833333334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1-Preparo de solo/Plantio</v>
      </c>
      <c r="B51" s="25">
        <f>E15</f>
        <v>23773</v>
      </c>
    </row>
    <row r="52" spans="1:4" x14ac:dyDescent="0.25">
      <c r="A52" s="22" t="str">
        <f>A16</f>
        <v>2-Serviços</v>
      </c>
      <c r="B52" s="61">
        <f>E20</f>
        <v>1350</v>
      </c>
    </row>
    <row r="53" spans="1:4" x14ac:dyDescent="0.25">
      <c r="A53" s="22" t="str">
        <f>A21</f>
        <v>3-Tratos Culturais</v>
      </c>
      <c r="B53" s="25">
        <f>E35</f>
        <v>2070.3348333333333</v>
      </c>
    </row>
    <row r="54" spans="1:4" x14ac:dyDescent="0.25">
      <c r="A54" s="22" t="str">
        <f>A36</f>
        <v>4-Serviços</v>
      </c>
      <c r="B54" s="25">
        <f>E46</f>
        <v>36860</v>
      </c>
    </row>
    <row r="55" spans="1:4" x14ac:dyDescent="0.25">
      <c r="A55" s="11" t="s">
        <v>65</v>
      </c>
      <c r="B55" s="38">
        <f>SUM(B51:B54)</f>
        <v>64053.334833333334</v>
      </c>
    </row>
    <row r="58" spans="1:4" x14ac:dyDescent="0.25">
      <c r="A58" s="253" t="s">
        <v>495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54"/>
      <c r="D60" s="254"/>
    </row>
    <row r="61" spans="1:4" ht="15.75" x14ac:dyDescent="0.25">
      <c r="A61" s="253" t="s">
        <v>56</v>
      </c>
      <c r="B61" s="234"/>
      <c r="C61" s="254"/>
      <c r="D61" s="254"/>
    </row>
    <row r="62" spans="1:4" ht="15.75" x14ac:dyDescent="0.25">
      <c r="A62" s="234" t="s">
        <v>57</v>
      </c>
      <c r="B62" s="234"/>
      <c r="C62" s="254"/>
      <c r="D62" s="254"/>
    </row>
    <row r="63" spans="1:4" x14ac:dyDescent="0.25">
      <c r="A63" s="234" t="s">
        <v>58</v>
      </c>
      <c r="B63" s="234"/>
    </row>
  </sheetData>
  <mergeCells count="23"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38" workbookViewId="0">
      <selection activeCell="M15" sqref="M15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4"/>
      <c r="B1" s="237" t="s">
        <v>0</v>
      </c>
      <c r="C1" s="237"/>
      <c r="D1" s="237"/>
      <c r="E1" s="237"/>
    </row>
    <row r="2" spans="1:5" ht="35.25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416</v>
      </c>
      <c r="B3" s="270"/>
      <c r="C3" s="245" t="s">
        <v>294</v>
      </c>
      <c r="D3" s="246"/>
      <c r="E3" s="247"/>
    </row>
    <row r="4" spans="1:5" ht="15.75" x14ac:dyDescent="0.25">
      <c r="A4" s="271" t="s">
        <v>417</v>
      </c>
      <c r="B4" s="271"/>
      <c r="C4" s="245" t="s">
        <v>462</v>
      </c>
      <c r="D4" s="246"/>
      <c r="E4" s="247"/>
    </row>
    <row r="5" spans="1:5" ht="15.75" x14ac:dyDescent="0.25">
      <c r="A5" s="276" t="s">
        <v>518</v>
      </c>
      <c r="B5" s="277"/>
      <c r="C5" s="245" t="s">
        <v>413</v>
      </c>
      <c r="D5" s="246"/>
      <c r="E5" s="247"/>
    </row>
    <row r="6" spans="1:5" ht="15.75" x14ac:dyDescent="0.25">
      <c r="A6" s="268" t="s">
        <v>546</v>
      </c>
      <c r="B6" s="275"/>
      <c r="C6" s="245" t="s">
        <v>414</v>
      </c>
      <c r="D6" s="246"/>
      <c r="E6" s="247"/>
    </row>
    <row r="7" spans="1:5" x14ac:dyDescent="0.25">
      <c r="A7" s="250" t="s">
        <v>542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415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0.3</v>
      </c>
      <c r="D12" s="23">
        <f>'[1]Referência Sorgo '!D6</f>
        <v>2852.5</v>
      </c>
      <c r="E12" s="18">
        <f>C12*D12</f>
        <v>855.75</v>
      </c>
    </row>
    <row r="13" spans="1:5" x14ac:dyDescent="0.25">
      <c r="A13" s="16" t="s">
        <v>30</v>
      </c>
      <c r="B13" s="45" t="str">
        <f>'[1]Referencia Milho'!B15</f>
        <v>L</v>
      </c>
      <c r="C13" s="210">
        <f>'[1]Referencia Milho'!C15</f>
        <v>1</v>
      </c>
      <c r="D13" s="46">
        <f>'[1]Referência Sorgo '!D11</f>
        <v>75</v>
      </c>
      <c r="E13" s="36">
        <f t="shared" ref="E13:E22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210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23</v>
      </c>
      <c r="B15" s="45">
        <f>'[1]Referencia Milho'!B19</f>
        <v>0</v>
      </c>
      <c r="C15" s="210">
        <v>1</v>
      </c>
      <c r="D15" s="46">
        <f>'[1]Referência Sorgo '!D17</f>
        <v>24.75</v>
      </c>
      <c r="E15" s="36">
        <f t="shared" si="0"/>
        <v>24.75</v>
      </c>
    </row>
    <row r="16" spans="1:5" x14ac:dyDescent="0.25">
      <c r="A16" s="16" t="s">
        <v>143</v>
      </c>
      <c r="B16" s="45" t="str">
        <f>'[1]Referencia Milho'!B20</f>
        <v>L</v>
      </c>
      <c r="C16" s="210">
        <f>'[1]Referencia Milho'!C20</f>
        <v>0.15</v>
      </c>
      <c r="D16" s="46">
        <f>'[1]Referência Sorgo '!D18</f>
        <v>22.320000000000004</v>
      </c>
      <c r="E16" s="36">
        <f t="shared" si="0"/>
        <v>3.3480000000000003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10">
        <v>0.2</v>
      </c>
      <c r="D17" s="46">
        <f>'[1]Referência Sorgo '!D22</f>
        <v>102.2</v>
      </c>
      <c r="E17" s="36">
        <f t="shared" si="0"/>
        <v>20.440000000000001</v>
      </c>
    </row>
    <row r="18" spans="1:5" x14ac:dyDescent="0.25">
      <c r="A18" s="16" t="s">
        <v>33</v>
      </c>
      <c r="B18" s="45" t="str">
        <f>'[1]Referencia Milho'!B25</f>
        <v>Kg</v>
      </c>
      <c r="C18" s="210">
        <v>1</v>
      </c>
      <c r="D18" s="46">
        <f>'[1]Referência Sorgo '!D23</f>
        <v>25</v>
      </c>
      <c r="E18" s="36">
        <f t="shared" si="0"/>
        <v>25</v>
      </c>
    </row>
    <row r="19" spans="1:5" x14ac:dyDescent="0.25">
      <c r="A19" s="16" t="s">
        <v>547</v>
      </c>
      <c r="B19" s="45" t="s">
        <v>60</v>
      </c>
      <c r="C19" s="211">
        <v>0.2</v>
      </c>
      <c r="D19" s="18">
        <f>'[1]LISTA INSUMOS 08-2024'!B6</f>
        <v>3706.6666666666665</v>
      </c>
      <c r="E19" s="36">
        <f t="shared" si="0"/>
        <v>741.33333333333337</v>
      </c>
    </row>
    <row r="20" spans="1:5" x14ac:dyDescent="0.25">
      <c r="A20" s="16" t="s">
        <v>548</v>
      </c>
      <c r="B20" s="45" t="s">
        <v>60</v>
      </c>
      <c r="C20" s="211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10">
        <v>1</v>
      </c>
      <c r="D21" s="46">
        <f>'[1]Referência Sorgo '!D25</f>
        <v>59.714285714285715</v>
      </c>
      <c r="E21" s="36">
        <f t="shared" si="0"/>
        <v>59.714285714285715</v>
      </c>
    </row>
    <row r="22" spans="1:5" x14ac:dyDescent="0.25">
      <c r="A22" s="16" t="s">
        <v>143</v>
      </c>
      <c r="B22" s="45" t="str">
        <f>'[1]Referencia Milho'!B29</f>
        <v>Ton</v>
      </c>
      <c r="C22" s="210">
        <f>'[1]Referencia Milho'!C29</f>
        <v>0.22</v>
      </c>
      <c r="D22" s="46">
        <f>'[1]Referência Sorgo '!D18</f>
        <v>22.320000000000004</v>
      </c>
      <c r="E22" s="36">
        <f t="shared" si="0"/>
        <v>4.910400000000001</v>
      </c>
    </row>
    <row r="23" spans="1:5" x14ac:dyDescent="0.25">
      <c r="A23" s="3" t="s">
        <v>36</v>
      </c>
      <c r="B23" s="3"/>
      <c r="C23" s="4"/>
      <c r="D23" s="4"/>
      <c r="E23" s="4">
        <f>SUM(E11:E22)</f>
        <v>2829.5980190476193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279</v>
      </c>
      <c r="B25" s="7" t="s">
        <v>113</v>
      </c>
      <c r="C25" s="8">
        <v>3</v>
      </c>
      <c r="D25" s="153">
        <v>130</v>
      </c>
      <c r="E25" s="9">
        <f>C25*D25</f>
        <v>390</v>
      </c>
    </row>
    <row r="26" spans="1:5" x14ac:dyDescent="0.25">
      <c r="A26" s="7" t="s">
        <v>376</v>
      </c>
      <c r="B26" s="7" t="s">
        <v>113</v>
      </c>
      <c r="C26" s="8">
        <v>2</v>
      </c>
      <c r="D26" s="153">
        <v>130</v>
      </c>
      <c r="E26" s="9">
        <f t="shared" ref="E26:E34" si="1">C26*D26</f>
        <v>260</v>
      </c>
    </row>
    <row r="27" spans="1:5" x14ac:dyDescent="0.25">
      <c r="A27" s="7" t="s">
        <v>377</v>
      </c>
      <c r="B27" s="7" t="s">
        <v>113</v>
      </c>
      <c r="C27" s="8">
        <v>2</v>
      </c>
      <c r="D27" s="153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3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3">
        <v>130</v>
      </c>
      <c r="E29" s="9">
        <f>C29*D29</f>
        <v>195</v>
      </c>
    </row>
    <row r="30" spans="1:5" x14ac:dyDescent="0.25">
      <c r="A30" s="7" t="s">
        <v>378</v>
      </c>
      <c r="B30" s="7" t="s">
        <v>113</v>
      </c>
      <c r="C30" s="10">
        <v>1.5</v>
      </c>
      <c r="D30" s="153">
        <v>130</v>
      </c>
      <c r="E30" s="9">
        <f t="shared" si="1"/>
        <v>195</v>
      </c>
    </row>
    <row r="31" spans="1:5" x14ac:dyDescent="0.25">
      <c r="A31" s="7" t="s">
        <v>379</v>
      </c>
      <c r="B31" s="7" t="s">
        <v>113</v>
      </c>
      <c r="C31" s="10">
        <v>1.5</v>
      </c>
      <c r="D31" s="153">
        <v>130</v>
      </c>
      <c r="E31" s="9">
        <f t="shared" si="1"/>
        <v>195</v>
      </c>
    </row>
    <row r="32" spans="1:5" x14ac:dyDescent="0.25">
      <c r="A32" s="7" t="s">
        <v>380</v>
      </c>
      <c r="B32" s="7" t="s">
        <v>113</v>
      </c>
      <c r="C32" s="10">
        <v>1.5</v>
      </c>
      <c r="D32" s="153">
        <v>130</v>
      </c>
      <c r="E32" s="9">
        <f t="shared" si="1"/>
        <v>195</v>
      </c>
    </row>
    <row r="33" spans="1:5" x14ac:dyDescent="0.25">
      <c r="A33" s="7" t="s">
        <v>381</v>
      </c>
      <c r="B33" s="7" t="s">
        <v>113</v>
      </c>
      <c r="C33" s="10">
        <v>1.5</v>
      </c>
      <c r="D33" s="153">
        <v>130</v>
      </c>
      <c r="E33" s="9">
        <f t="shared" si="1"/>
        <v>195</v>
      </c>
    </row>
    <row r="34" spans="1:5" x14ac:dyDescent="0.25">
      <c r="A34" s="7" t="s">
        <v>382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280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5584.5980190476193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6" t="s">
        <v>53</v>
      </c>
      <c r="B42" s="257"/>
      <c r="C42" s="13"/>
      <c r="D42" s="13"/>
      <c r="E42" s="13"/>
    </row>
    <row r="43" spans="1:5" ht="15.75" x14ac:dyDescent="0.25">
      <c r="A43" s="15" t="s">
        <v>8</v>
      </c>
      <c r="B43" s="25">
        <f>E23</f>
        <v>2829.5980190476193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5584.5980190476193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3" t="s">
        <v>520</v>
      </c>
      <c r="B49" s="253"/>
      <c r="C49" s="254"/>
      <c r="D49" s="254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54" t="s">
        <v>55</v>
      </c>
      <c r="B51" s="254"/>
      <c r="C51" s="254"/>
      <c r="D51" s="254"/>
      <c r="E51" s="13"/>
    </row>
    <row r="52" spans="1:5" ht="15.75" x14ac:dyDescent="0.25">
      <c r="A52" s="254" t="s">
        <v>56</v>
      </c>
      <c r="B52" s="254"/>
      <c r="C52" s="109"/>
      <c r="D52" s="109"/>
      <c r="E52" s="13"/>
    </row>
    <row r="53" spans="1:5" ht="15.75" x14ac:dyDescent="0.25">
      <c r="A53" s="254" t="s">
        <v>57</v>
      </c>
      <c r="B53" s="254"/>
      <c r="C53" s="254"/>
      <c r="D53" s="254"/>
      <c r="E53" s="13"/>
    </row>
    <row r="54" spans="1:5" ht="15.75" x14ac:dyDescent="0.25">
      <c r="A54" s="254" t="s">
        <v>58</v>
      </c>
      <c r="B54" s="254"/>
      <c r="C54" s="254"/>
      <c r="D54" s="254"/>
      <c r="E54" s="13"/>
    </row>
  </sheetData>
  <mergeCells count="23">
    <mergeCell ref="A42:B42"/>
    <mergeCell ref="A49:B49"/>
    <mergeCell ref="C49:D49"/>
    <mergeCell ref="A51:B51"/>
    <mergeCell ref="C51:D51"/>
    <mergeCell ref="A52:B52"/>
    <mergeCell ref="A54:B54"/>
    <mergeCell ref="C54:D54"/>
    <mergeCell ref="A53:B53"/>
    <mergeCell ref="C53:D53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1" workbookViewId="0">
      <selection activeCell="I13" sqref="I13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33.75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463</v>
      </c>
      <c r="B3" s="270"/>
      <c r="C3" s="245" t="s">
        <v>294</v>
      </c>
      <c r="D3" s="246"/>
      <c r="E3" s="247"/>
    </row>
    <row r="4" spans="1:5" ht="15.75" x14ac:dyDescent="0.25">
      <c r="A4" s="271" t="s">
        <v>417</v>
      </c>
      <c r="B4" s="271"/>
      <c r="C4" s="245" t="s">
        <v>549</v>
      </c>
      <c r="D4" s="246"/>
      <c r="E4" s="247"/>
    </row>
    <row r="5" spans="1:5" ht="15.75" x14ac:dyDescent="0.25">
      <c r="A5" s="276" t="s">
        <v>518</v>
      </c>
      <c r="B5" s="277"/>
      <c r="C5" s="245" t="s">
        <v>413</v>
      </c>
      <c r="D5" s="246"/>
      <c r="E5" s="247"/>
    </row>
    <row r="6" spans="1:5" ht="15.75" x14ac:dyDescent="0.25">
      <c r="A6" s="268" t="s">
        <v>550</v>
      </c>
      <c r="B6" s="275"/>
      <c r="C6" s="245" t="s">
        <v>414</v>
      </c>
      <c r="D6" s="246"/>
      <c r="E6" s="247"/>
    </row>
    <row r="7" spans="1:5" x14ac:dyDescent="0.25">
      <c r="A7" s="250" t="s">
        <v>387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415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0.4</v>
      </c>
      <c r="D12" s="23">
        <f>'[1]Referência Sorgo '!D6</f>
        <v>2852.5</v>
      </c>
      <c r="E12" s="18">
        <f>C12*D12</f>
        <v>1141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75</v>
      </c>
      <c r="E13" s="36">
        <f t="shared" ref="E13:E24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200.41</v>
      </c>
      <c r="E15" s="36">
        <f t="shared" si="0"/>
        <v>20.041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24.75</v>
      </c>
      <c r="E16" s="36">
        <f t="shared" si="0"/>
        <v>9.9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22.320000000000004</v>
      </c>
      <c r="E17" s="36">
        <f t="shared" si="0"/>
        <v>3.3480000000000003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297.66666666666669</v>
      </c>
      <c r="E18" s="36">
        <f t="shared" si="0"/>
        <v>297.66666666666669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102.2</v>
      </c>
      <c r="E19" s="36">
        <f t="shared" si="0"/>
        <v>51.1</v>
      </c>
    </row>
    <row r="20" spans="1:5" x14ac:dyDescent="0.25">
      <c r="A20" s="16" t="s">
        <v>547</v>
      </c>
      <c r="B20" s="45" t="s">
        <v>60</v>
      </c>
      <c r="C20" s="211">
        <v>0.2</v>
      </c>
      <c r="D20" s="18">
        <f>'[1]LISTA INSUMOS 08-2024'!B7</f>
        <v>3630</v>
      </c>
      <c r="E20" s="36">
        <f t="shared" si="0"/>
        <v>726</v>
      </c>
    </row>
    <row r="21" spans="1:5" x14ac:dyDescent="0.25">
      <c r="A21" s="16" t="s">
        <v>548</v>
      </c>
      <c r="B21" s="45" t="s">
        <v>60</v>
      </c>
      <c r="C21" s="211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25</v>
      </c>
      <c r="E22" s="36">
        <f t="shared" si="0"/>
        <v>25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59.714285714285715</v>
      </c>
      <c r="E23" s="36">
        <f t="shared" si="0"/>
        <v>5.9714285714285715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22.320000000000004</v>
      </c>
      <c r="E24" s="36">
        <f t="shared" si="0"/>
        <v>4.910400000000001</v>
      </c>
    </row>
    <row r="25" spans="1:5" x14ac:dyDescent="0.25">
      <c r="A25" s="3" t="s">
        <v>36</v>
      </c>
      <c r="B25" s="3"/>
      <c r="C25" s="4"/>
      <c r="D25" s="4"/>
      <c r="E25" s="4">
        <f>SUM(E11:E24)</f>
        <v>3379.2894952380957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279</v>
      </c>
      <c r="B27" s="7" t="s">
        <v>113</v>
      </c>
      <c r="C27" s="8">
        <v>3</v>
      </c>
      <c r="D27" s="153">
        <v>150</v>
      </c>
      <c r="E27" s="9">
        <f>C27*D27</f>
        <v>450</v>
      </c>
    </row>
    <row r="28" spans="1:5" x14ac:dyDescent="0.25">
      <c r="A28" s="7" t="s">
        <v>376</v>
      </c>
      <c r="B28" s="7" t="s">
        <v>113</v>
      </c>
      <c r="C28" s="8">
        <v>2</v>
      </c>
      <c r="D28" s="153">
        <v>150</v>
      </c>
      <c r="E28" s="9">
        <f t="shared" ref="E28:E36" si="1">C28*D28</f>
        <v>300</v>
      </c>
    </row>
    <row r="29" spans="1:5" x14ac:dyDescent="0.25">
      <c r="A29" s="7" t="s">
        <v>377</v>
      </c>
      <c r="B29" s="7" t="s">
        <v>113</v>
      </c>
      <c r="C29" s="8">
        <v>3</v>
      </c>
      <c r="D29" s="153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3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3">
        <v>150</v>
      </c>
      <c r="E31" s="9">
        <f t="shared" si="1"/>
        <v>225</v>
      </c>
    </row>
    <row r="32" spans="1:5" x14ac:dyDescent="0.25">
      <c r="A32" s="7" t="s">
        <v>378</v>
      </c>
      <c r="B32" s="7" t="s">
        <v>113</v>
      </c>
      <c r="C32" s="10">
        <v>1.5</v>
      </c>
      <c r="D32" s="153">
        <v>150</v>
      </c>
      <c r="E32" s="9">
        <f t="shared" si="1"/>
        <v>225</v>
      </c>
    </row>
    <row r="33" spans="1:5" x14ac:dyDescent="0.25">
      <c r="A33" s="7" t="s">
        <v>379</v>
      </c>
      <c r="B33" s="7" t="s">
        <v>113</v>
      </c>
      <c r="C33" s="10">
        <v>1.5</v>
      </c>
      <c r="D33" s="153">
        <v>150</v>
      </c>
      <c r="E33" s="9">
        <f t="shared" si="1"/>
        <v>225</v>
      </c>
    </row>
    <row r="34" spans="1:5" x14ac:dyDescent="0.25">
      <c r="A34" s="7" t="s">
        <v>380</v>
      </c>
      <c r="B34" s="7" t="s">
        <v>113</v>
      </c>
      <c r="C34" s="10">
        <v>1.5</v>
      </c>
      <c r="D34" s="153">
        <v>150</v>
      </c>
      <c r="E34" s="9">
        <f t="shared" si="1"/>
        <v>225</v>
      </c>
    </row>
    <row r="35" spans="1:5" x14ac:dyDescent="0.25">
      <c r="A35" s="7" t="s">
        <v>381</v>
      </c>
      <c r="B35" s="7" t="s">
        <v>113</v>
      </c>
      <c r="C35" s="10">
        <v>1.5</v>
      </c>
      <c r="D35" s="153">
        <v>150</v>
      </c>
      <c r="E35" s="9">
        <f t="shared" si="1"/>
        <v>225</v>
      </c>
    </row>
    <row r="36" spans="1:5" x14ac:dyDescent="0.25">
      <c r="A36" s="7" t="s">
        <v>382</v>
      </c>
      <c r="B36" s="7" t="s">
        <v>113</v>
      </c>
      <c r="C36" s="10">
        <v>2</v>
      </c>
      <c r="D36" s="153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280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6904.2894952380957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56" t="s">
        <v>53</v>
      </c>
      <c r="B44" s="257"/>
      <c r="C44" s="13"/>
      <c r="D44" s="13"/>
      <c r="E44" s="13"/>
    </row>
    <row r="45" spans="1:5" ht="15.75" x14ac:dyDescent="0.25">
      <c r="A45" s="15" t="s">
        <v>8</v>
      </c>
      <c r="B45" s="25">
        <f>E25</f>
        <v>3379.2894952380957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6904.2894952380957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53" t="s">
        <v>520</v>
      </c>
      <c r="B51" s="253"/>
      <c r="C51" s="254"/>
      <c r="D51" s="254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54" t="s">
        <v>55</v>
      </c>
      <c r="B53" s="254"/>
      <c r="C53" s="254"/>
      <c r="D53" s="254"/>
      <c r="E53" s="13"/>
    </row>
    <row r="54" spans="1:5" ht="15.75" x14ac:dyDescent="0.25">
      <c r="A54" s="254" t="s">
        <v>56</v>
      </c>
      <c r="B54" s="254"/>
      <c r="C54" s="109"/>
      <c r="D54" s="109"/>
      <c r="E54" s="13"/>
    </row>
    <row r="55" spans="1:5" ht="15.75" x14ac:dyDescent="0.25">
      <c r="A55" s="254" t="s">
        <v>57</v>
      </c>
      <c r="B55" s="254"/>
      <c r="C55" s="254"/>
      <c r="D55" s="254"/>
      <c r="E55" s="13"/>
    </row>
    <row r="56" spans="1:5" ht="15.75" x14ac:dyDescent="0.25">
      <c r="A56" s="254" t="s">
        <v>58</v>
      </c>
      <c r="B56" s="254"/>
      <c r="C56" s="254"/>
      <c r="D56" s="254"/>
      <c r="E56" s="13"/>
    </row>
  </sheetData>
  <mergeCells count="23">
    <mergeCell ref="A44:B44"/>
    <mergeCell ref="A51:B51"/>
    <mergeCell ref="C51:D51"/>
    <mergeCell ref="A53:B53"/>
    <mergeCell ref="C53:D53"/>
    <mergeCell ref="A55:B55"/>
    <mergeCell ref="A56:B56"/>
    <mergeCell ref="C56:D56"/>
    <mergeCell ref="C55:D55"/>
    <mergeCell ref="A54:B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35" workbookViewId="0">
      <selection activeCell="C13" sqref="C13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27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212</v>
      </c>
      <c r="B3" s="270"/>
      <c r="C3" s="245" t="s">
        <v>412</v>
      </c>
      <c r="D3" s="246"/>
      <c r="E3" s="247"/>
    </row>
    <row r="4" spans="1:5" ht="15.75" x14ac:dyDescent="0.25">
      <c r="A4" s="271" t="s">
        <v>269</v>
      </c>
      <c r="B4" s="271"/>
      <c r="C4" s="245" t="s">
        <v>464</v>
      </c>
      <c r="D4" s="246"/>
      <c r="E4" s="247"/>
    </row>
    <row r="5" spans="1:5" ht="15.75" x14ac:dyDescent="0.25">
      <c r="A5" s="176" t="s">
        <v>518</v>
      </c>
      <c r="B5" s="176"/>
      <c r="C5" s="245" t="s">
        <v>277</v>
      </c>
      <c r="D5" s="246"/>
      <c r="E5" s="247"/>
    </row>
    <row r="6" spans="1:5" ht="15.75" x14ac:dyDescent="0.25">
      <c r="A6" s="268" t="s">
        <v>545</v>
      </c>
      <c r="B6" s="275"/>
      <c r="C6" s="245" t="s">
        <v>278</v>
      </c>
      <c r="D6" s="246"/>
      <c r="E6" s="247"/>
    </row>
    <row r="7" spans="1:5" x14ac:dyDescent="0.25">
      <c r="A7" s="250" t="s">
        <v>403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214</v>
      </c>
      <c r="B12" s="55" t="s">
        <v>14</v>
      </c>
      <c r="C12" s="62">
        <v>1</v>
      </c>
      <c r="D12" s="23">
        <f>'[1]Referência Batata'!D7</f>
        <v>3630</v>
      </c>
      <c r="E12" s="18">
        <f t="shared" ref="E12:E21" si="0">C12*D12</f>
        <v>3630</v>
      </c>
    </row>
    <row r="13" spans="1:5" x14ac:dyDescent="0.25">
      <c r="A13" s="16" t="s">
        <v>215</v>
      </c>
      <c r="B13" s="55" t="s">
        <v>14</v>
      </c>
      <c r="C13" s="62">
        <f>'[1]Referência Batata'!C8</f>
        <v>0.8</v>
      </c>
      <c r="D13" s="23">
        <f>'[1]Referência Batata'!D8</f>
        <v>2852.5</v>
      </c>
      <c r="E13" s="18">
        <f t="shared" si="0"/>
        <v>2282</v>
      </c>
    </row>
    <row r="14" spans="1:5" x14ac:dyDescent="0.25">
      <c r="A14" s="16" t="s">
        <v>216</v>
      </c>
      <c r="B14" s="55" t="s">
        <v>14</v>
      </c>
      <c r="C14" s="62">
        <f>'[1]Referência Batata'!C9</f>
        <v>1</v>
      </c>
      <c r="D14" s="23">
        <f>'[1]Referência Batata'!D9</f>
        <v>3176.6666666666665</v>
      </c>
      <c r="E14" s="18">
        <f t="shared" si="0"/>
        <v>3176.6666666666665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39</v>
      </c>
      <c r="E15" s="46">
        <f t="shared" si="0"/>
        <v>78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338.42857142857144</v>
      </c>
      <c r="E16" s="18">
        <f t="shared" si="0"/>
        <v>270.74285714285719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81</v>
      </c>
      <c r="E17" s="18">
        <f t="shared" si="0"/>
        <v>81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155</v>
      </c>
      <c r="E18" s="18">
        <f t="shared" si="0"/>
        <v>31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111.14285714285714</v>
      </c>
      <c r="E19" s="18">
        <f t="shared" si="0"/>
        <v>444.57142857142856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89.5</v>
      </c>
      <c r="E20" s="18">
        <f t="shared" si="0"/>
        <v>89.5</v>
      </c>
    </row>
    <row r="21" spans="1:5" x14ac:dyDescent="0.25">
      <c r="A21" s="16" t="s">
        <v>217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45963.480952380945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218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219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220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221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383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222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223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224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53293.480952380945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6" t="s">
        <v>53</v>
      </c>
      <c r="B42" s="257"/>
      <c r="C42" s="13"/>
      <c r="D42" s="13"/>
      <c r="E42" s="13"/>
    </row>
    <row r="43" spans="1:5" ht="15.75" x14ac:dyDescent="0.25">
      <c r="A43" s="15" t="s">
        <v>8</v>
      </c>
      <c r="B43" s="25">
        <f>E22</f>
        <v>45963.480952380945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53293.480952380945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3" t="s">
        <v>520</v>
      </c>
      <c r="B49" s="253"/>
      <c r="C49" s="254"/>
      <c r="D49" s="254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54" t="s">
        <v>55</v>
      </c>
      <c r="B51" s="254"/>
      <c r="C51" s="254"/>
      <c r="D51" s="254"/>
      <c r="E51" s="13"/>
    </row>
    <row r="52" spans="1:5" ht="15.75" x14ac:dyDescent="0.25">
      <c r="A52" s="254" t="s">
        <v>56</v>
      </c>
      <c r="B52" s="254"/>
      <c r="C52" s="109"/>
      <c r="D52" s="109"/>
      <c r="E52" s="13"/>
    </row>
    <row r="53" spans="1:5" ht="15.75" x14ac:dyDescent="0.25">
      <c r="A53" s="254" t="s">
        <v>57</v>
      </c>
      <c r="B53" s="254"/>
      <c r="C53" s="254"/>
      <c r="D53" s="254"/>
      <c r="E53" s="13"/>
    </row>
    <row r="54" spans="1:5" ht="15.75" x14ac:dyDescent="0.25">
      <c r="A54" s="254" t="s">
        <v>58</v>
      </c>
      <c r="B54" s="254"/>
      <c r="C54" s="254"/>
      <c r="D54" s="254"/>
      <c r="E54" s="13"/>
    </row>
    <row r="55" spans="1:5" ht="15.75" x14ac:dyDescent="0.25">
      <c r="A55" s="254"/>
      <c r="B55" s="254"/>
      <c r="C55" s="254"/>
      <c r="D55" s="254"/>
    </row>
  </sheetData>
  <mergeCells count="24"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42" workbookViewId="0">
      <selection sqref="A1:E58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26.25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465</v>
      </c>
      <c r="B3" s="270"/>
      <c r="C3" s="245" t="s">
        <v>213</v>
      </c>
      <c r="D3" s="246"/>
      <c r="E3" s="247"/>
    </row>
    <row r="4" spans="1:5" ht="15.75" x14ac:dyDescent="0.25">
      <c r="A4" s="271" t="s">
        <v>269</v>
      </c>
      <c r="B4" s="271"/>
      <c r="C4" s="245" t="s">
        <v>551</v>
      </c>
      <c r="D4" s="246"/>
      <c r="E4" s="247"/>
    </row>
    <row r="5" spans="1:5" ht="15.75" x14ac:dyDescent="0.25">
      <c r="A5" s="276" t="s">
        <v>518</v>
      </c>
      <c r="B5" s="277"/>
      <c r="C5" s="245" t="s">
        <v>277</v>
      </c>
      <c r="D5" s="246"/>
      <c r="E5" s="247"/>
    </row>
    <row r="6" spans="1:5" ht="15.75" x14ac:dyDescent="0.25">
      <c r="A6" s="68" t="s">
        <v>552</v>
      </c>
      <c r="B6" s="114"/>
      <c r="C6" s="245" t="s">
        <v>278</v>
      </c>
      <c r="D6" s="246"/>
      <c r="E6" s="247"/>
    </row>
    <row r="7" spans="1:5" x14ac:dyDescent="0.25">
      <c r="A7" s="250" t="s">
        <v>466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249</v>
      </c>
      <c r="B13" s="55" t="s">
        <v>14</v>
      </c>
      <c r="C13" s="212">
        <v>0.22</v>
      </c>
      <c r="D13" s="18">
        <v>2830.5</v>
      </c>
      <c r="E13" s="18">
        <f>C13*D13</f>
        <v>622.71</v>
      </c>
    </row>
    <row r="14" spans="1:5" x14ac:dyDescent="0.25">
      <c r="A14" s="16" t="s">
        <v>250</v>
      </c>
      <c r="B14" s="55" t="s">
        <v>14</v>
      </c>
      <c r="C14" s="212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28</v>
      </c>
      <c r="E15" s="36">
        <f t="shared" ref="E15:E26" si="0">C15*D15</f>
        <v>56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75</v>
      </c>
      <c r="E16" s="36">
        <f t="shared" si="0"/>
        <v>75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36</v>
      </c>
      <c r="E17" s="36">
        <f t="shared" si="0"/>
        <v>36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200.41</v>
      </c>
      <c r="E18" s="36">
        <f t="shared" si="0"/>
        <v>20.041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24.75</v>
      </c>
      <c r="E19" s="36">
        <f t="shared" si="0"/>
        <v>9.9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22.320000000000004</v>
      </c>
      <c r="E20" s="36">
        <f t="shared" si="0"/>
        <v>3.3480000000000003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186.5</v>
      </c>
      <c r="E21" s="36">
        <f t="shared" si="0"/>
        <v>37.300000000000004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297.66666666666669</v>
      </c>
      <c r="E22" s="36">
        <f t="shared" si="0"/>
        <v>297.66666666666669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102.2</v>
      </c>
      <c r="E23" s="36">
        <f t="shared" si="0"/>
        <v>102.2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25</v>
      </c>
      <c r="E24" s="36">
        <f t="shared" si="0"/>
        <v>25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59.714285714285715</v>
      </c>
      <c r="E25" s="36">
        <f t="shared" si="0"/>
        <v>59.714285714285715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22.320000000000004</v>
      </c>
      <c r="E26" s="36">
        <f t="shared" si="0"/>
        <v>4.910400000000001</v>
      </c>
    </row>
    <row r="27" spans="1:5" x14ac:dyDescent="0.25">
      <c r="A27" s="3" t="s">
        <v>36</v>
      </c>
      <c r="B27" s="3"/>
      <c r="C27" s="4"/>
      <c r="D27" s="4"/>
      <c r="E27" s="4">
        <f>SUM(E11:E26)</f>
        <v>3292.0275523809528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279</v>
      </c>
      <c r="B29" s="7" t="s">
        <v>113</v>
      </c>
      <c r="C29" s="8">
        <v>2</v>
      </c>
      <c r="D29" s="153">
        <v>130</v>
      </c>
      <c r="E29" s="9">
        <f>C29*D29</f>
        <v>260</v>
      </c>
    </row>
    <row r="30" spans="1:5" x14ac:dyDescent="0.25">
      <c r="A30" s="7" t="s">
        <v>376</v>
      </c>
      <c r="B30" s="7" t="s">
        <v>113</v>
      </c>
      <c r="C30" s="8">
        <v>3</v>
      </c>
      <c r="D30" s="153">
        <v>130</v>
      </c>
      <c r="E30" s="9">
        <f t="shared" ref="E30:E38" si="1">C30*D30</f>
        <v>390</v>
      </c>
    </row>
    <row r="31" spans="1:5" x14ac:dyDescent="0.25">
      <c r="A31" s="7" t="s">
        <v>377</v>
      </c>
      <c r="B31" s="7" t="s">
        <v>113</v>
      </c>
      <c r="C31" s="8">
        <v>3.5</v>
      </c>
      <c r="D31" s="153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3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3">
        <v>130</v>
      </c>
      <c r="E33" s="9">
        <f t="shared" si="1"/>
        <v>260</v>
      </c>
    </row>
    <row r="34" spans="1:5" x14ac:dyDescent="0.25">
      <c r="A34" s="7" t="s">
        <v>378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7" t="s">
        <v>379</v>
      </c>
      <c r="B35" s="7" t="s">
        <v>113</v>
      </c>
      <c r="C35" s="10">
        <v>2</v>
      </c>
      <c r="D35" s="153">
        <v>130</v>
      </c>
      <c r="E35" s="9">
        <f t="shared" si="1"/>
        <v>260</v>
      </c>
    </row>
    <row r="36" spans="1:5" x14ac:dyDescent="0.25">
      <c r="A36" s="7" t="s">
        <v>380</v>
      </c>
      <c r="B36" s="7" t="s">
        <v>113</v>
      </c>
      <c r="C36" s="10">
        <v>2</v>
      </c>
      <c r="D36" s="153">
        <v>130</v>
      </c>
      <c r="E36" s="9">
        <f t="shared" si="1"/>
        <v>260</v>
      </c>
    </row>
    <row r="37" spans="1:5" x14ac:dyDescent="0.25">
      <c r="A37" s="7" t="s">
        <v>381</v>
      </c>
      <c r="B37" s="7" t="s">
        <v>113</v>
      </c>
      <c r="C37" s="10">
        <v>2</v>
      </c>
      <c r="D37" s="153">
        <v>130</v>
      </c>
      <c r="E37" s="9">
        <f t="shared" si="1"/>
        <v>260</v>
      </c>
    </row>
    <row r="38" spans="1:5" x14ac:dyDescent="0.25">
      <c r="A38" s="7" t="s">
        <v>382</v>
      </c>
      <c r="B38" s="7" t="s">
        <v>113</v>
      </c>
      <c r="C38" s="10">
        <v>2</v>
      </c>
      <c r="D38" s="153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280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6817.0275523809523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56" t="s">
        <v>53</v>
      </c>
      <c r="B46" s="257"/>
      <c r="C46" s="13"/>
      <c r="D46" s="13"/>
      <c r="E46" s="13"/>
    </row>
    <row r="47" spans="1:5" ht="15.75" x14ac:dyDescent="0.25">
      <c r="A47" s="15" t="s">
        <v>8</v>
      </c>
      <c r="B47" s="25">
        <f>E27</f>
        <v>3292.0275523809528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6817.0275523809523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53" t="s">
        <v>520</v>
      </c>
      <c r="B53" s="253"/>
      <c r="C53" s="254"/>
      <c r="D53" s="254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54" t="s">
        <v>55</v>
      </c>
      <c r="B55" s="254"/>
      <c r="C55" s="254"/>
      <c r="D55" s="254"/>
      <c r="E55" s="13"/>
    </row>
    <row r="56" spans="1:5" ht="15.75" x14ac:dyDescent="0.25">
      <c r="A56" s="254" t="s">
        <v>56</v>
      </c>
      <c r="B56" s="254"/>
      <c r="C56" s="109"/>
      <c r="D56" s="109"/>
      <c r="E56" s="13"/>
    </row>
    <row r="57" spans="1:5" ht="15.75" x14ac:dyDescent="0.25">
      <c r="A57" s="254" t="s">
        <v>57</v>
      </c>
      <c r="B57" s="254"/>
      <c r="C57" s="254"/>
      <c r="D57" s="254"/>
      <c r="E57" s="13"/>
    </row>
    <row r="58" spans="1:5" ht="15.75" x14ac:dyDescent="0.25">
      <c r="A58" s="254" t="s">
        <v>58</v>
      </c>
      <c r="B58" s="254"/>
      <c r="C58" s="254"/>
      <c r="D58" s="254"/>
      <c r="E58" s="13"/>
    </row>
  </sheetData>
  <mergeCells count="22"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  <mergeCell ref="A55:B55"/>
    <mergeCell ref="A56:B56"/>
    <mergeCell ref="A46:B46"/>
    <mergeCell ref="A53:B53"/>
    <mergeCell ref="C53:D53"/>
    <mergeCell ref="C55:D55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1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394</v>
      </c>
      <c r="B3" s="270"/>
      <c r="C3" s="245" t="s">
        <v>272</v>
      </c>
      <c r="D3" s="246"/>
      <c r="E3" s="247"/>
    </row>
    <row r="4" spans="1:5" ht="15.75" x14ac:dyDescent="0.25">
      <c r="A4" s="271" t="s">
        <v>269</v>
      </c>
      <c r="B4" s="271"/>
      <c r="C4" s="245" t="s">
        <v>395</v>
      </c>
      <c r="D4" s="246"/>
      <c r="E4" s="247"/>
    </row>
    <row r="5" spans="1:5" ht="15.75" x14ac:dyDescent="0.25">
      <c r="A5" s="176" t="s">
        <v>518</v>
      </c>
      <c r="B5" s="176"/>
      <c r="C5" s="245" t="s">
        <v>277</v>
      </c>
      <c r="D5" s="246"/>
      <c r="E5" s="247"/>
    </row>
    <row r="6" spans="1:5" ht="15.75" x14ac:dyDescent="0.25">
      <c r="A6" s="268" t="s">
        <v>553</v>
      </c>
      <c r="B6" s="275"/>
      <c r="C6" s="245" t="s">
        <v>278</v>
      </c>
      <c r="D6" s="246"/>
      <c r="E6" s="247"/>
    </row>
    <row r="7" spans="1:5" x14ac:dyDescent="0.25">
      <c r="A7" s="250" t="s">
        <v>387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467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468</v>
      </c>
      <c r="B12" s="16" t="s">
        <v>14</v>
      </c>
      <c r="C12" s="16">
        <v>3</v>
      </c>
      <c r="D12" s="18">
        <f>'[1]Referência Banana'!D9</f>
        <v>307.5</v>
      </c>
      <c r="E12" s="18">
        <f t="shared" ref="E12:E25" si="0">C12*D12</f>
        <v>922.5</v>
      </c>
    </row>
    <row r="13" spans="1:5" x14ac:dyDescent="0.25">
      <c r="A13" s="16" t="s">
        <v>469</v>
      </c>
      <c r="B13" s="16" t="s">
        <v>14</v>
      </c>
      <c r="C13" s="16">
        <v>2</v>
      </c>
      <c r="D13" s="18">
        <f>'[1]Referência Banana'!D10</f>
        <v>1736.2180000000001</v>
      </c>
      <c r="E13" s="18">
        <f t="shared" si="0"/>
        <v>3472.4360000000001</v>
      </c>
    </row>
    <row r="14" spans="1:5" x14ac:dyDescent="0.25">
      <c r="A14" s="16" t="s">
        <v>470</v>
      </c>
      <c r="B14" s="16" t="s">
        <v>14</v>
      </c>
      <c r="C14" s="16">
        <v>0.4</v>
      </c>
      <c r="D14" s="18">
        <f>'[1]Referência Banana'!D11</f>
        <v>2007.5</v>
      </c>
      <c r="E14" s="18">
        <f t="shared" si="0"/>
        <v>803</v>
      </c>
    </row>
    <row r="15" spans="1:5" x14ac:dyDescent="0.25">
      <c r="A15" s="16" t="s">
        <v>471</v>
      </c>
      <c r="B15" s="16" t="s">
        <v>14</v>
      </c>
      <c r="C15" s="16">
        <v>1</v>
      </c>
      <c r="D15" s="18">
        <f>'[1]Referência Banana'!D12</f>
        <v>2830.5</v>
      </c>
      <c r="E15" s="18">
        <f t="shared" si="0"/>
        <v>2830.5</v>
      </c>
    </row>
    <row r="16" spans="1:5" x14ac:dyDescent="0.25">
      <c r="A16" s="16" t="s">
        <v>472</v>
      </c>
      <c r="B16" s="16" t="s">
        <v>79</v>
      </c>
      <c r="C16" s="16">
        <v>3</v>
      </c>
      <c r="D16" s="18">
        <f>'[1]Referência Banana'!D13</f>
        <v>7.63</v>
      </c>
      <c r="E16" s="18">
        <f t="shared" si="0"/>
        <v>22.89</v>
      </c>
    </row>
    <row r="17" spans="1:5" x14ac:dyDescent="0.25">
      <c r="A17" s="16" t="s">
        <v>473</v>
      </c>
      <c r="B17" s="16" t="s">
        <v>396</v>
      </c>
      <c r="C17" s="16">
        <v>2</v>
      </c>
      <c r="D17" s="18">
        <f>'[1]Referência Banana'!D14</f>
        <v>5.4879999999999995</v>
      </c>
      <c r="E17" s="18">
        <f t="shared" si="0"/>
        <v>10.975999999999999</v>
      </c>
    </row>
    <row r="18" spans="1:5" x14ac:dyDescent="0.25">
      <c r="A18" s="16" t="s">
        <v>474</v>
      </c>
      <c r="B18" s="16" t="s">
        <v>396</v>
      </c>
      <c r="C18" s="16">
        <v>2</v>
      </c>
      <c r="D18" s="18">
        <f>'[1]Referência Banana'!D15</f>
        <v>17.175000000000001</v>
      </c>
      <c r="E18" s="18">
        <f t="shared" si="0"/>
        <v>34.35</v>
      </c>
    </row>
    <row r="19" spans="1:5" x14ac:dyDescent="0.25">
      <c r="A19" s="16" t="s">
        <v>29</v>
      </c>
      <c r="B19" s="16" t="s">
        <v>397</v>
      </c>
      <c r="C19" s="24">
        <v>2</v>
      </c>
      <c r="D19" s="18">
        <f>'[1]Referência Banana'!D16</f>
        <v>28</v>
      </c>
      <c r="E19" s="18">
        <f t="shared" si="0"/>
        <v>56</v>
      </c>
    </row>
    <row r="20" spans="1:5" x14ac:dyDescent="0.25">
      <c r="A20" s="16" t="s">
        <v>475</v>
      </c>
      <c r="B20" s="16" t="s">
        <v>79</v>
      </c>
      <c r="C20" s="16">
        <v>1</v>
      </c>
      <c r="D20" s="18">
        <f>'[1]Referência Banana'!D17</f>
        <v>170</v>
      </c>
      <c r="E20" s="18">
        <f t="shared" si="0"/>
        <v>170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92.5</v>
      </c>
      <c r="E21" s="18">
        <f t="shared" si="0"/>
        <v>111</v>
      </c>
    </row>
    <row r="22" spans="1:5" x14ac:dyDescent="0.25">
      <c r="A22" s="16" t="s">
        <v>476</v>
      </c>
      <c r="B22" s="16" t="s">
        <v>397</v>
      </c>
      <c r="C22" s="16">
        <v>0.5</v>
      </c>
      <c r="D22" s="18">
        <f>'[1]Referência Banana'!D19</f>
        <v>188</v>
      </c>
      <c r="E22" s="18">
        <f t="shared" si="0"/>
        <v>94</v>
      </c>
    </row>
    <row r="23" spans="1:5" x14ac:dyDescent="0.25">
      <c r="A23" s="16" t="s">
        <v>477</v>
      </c>
      <c r="B23" s="16" t="s">
        <v>79</v>
      </c>
      <c r="C23" s="16">
        <v>5</v>
      </c>
      <c r="D23" s="18">
        <f>'[1]Referência Banana'!D20</f>
        <v>24.7</v>
      </c>
      <c r="E23" s="18">
        <f t="shared" si="0"/>
        <v>123.5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59.714285714285715</v>
      </c>
      <c r="E24" s="18">
        <f t="shared" si="0"/>
        <v>59.714285714285715</v>
      </c>
    </row>
    <row r="25" spans="1:5" x14ac:dyDescent="0.25">
      <c r="A25" s="137" t="s">
        <v>478</v>
      </c>
      <c r="B25" s="16" t="s">
        <v>182</v>
      </c>
      <c r="C25" s="16">
        <v>1</v>
      </c>
      <c r="D25" s="18">
        <f>'[1]Referência Banana'!D22</f>
        <v>28.833333333333332</v>
      </c>
      <c r="E25" s="18">
        <f t="shared" si="0"/>
        <v>28.833333333333332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9812.5996190476199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3">
        <v>130</v>
      </c>
      <c r="E28" s="18">
        <f t="shared" ref="E28:E35" si="1">C28*D28</f>
        <v>1950</v>
      </c>
    </row>
    <row r="29" spans="1:5" x14ac:dyDescent="0.25">
      <c r="A29" s="16" t="s">
        <v>398</v>
      </c>
      <c r="B29" s="16" t="s">
        <v>48</v>
      </c>
      <c r="C29" s="16">
        <v>15</v>
      </c>
      <c r="D29" s="153">
        <v>130</v>
      </c>
      <c r="E29" s="18">
        <f t="shared" si="1"/>
        <v>1950</v>
      </c>
    </row>
    <row r="30" spans="1:5" x14ac:dyDescent="0.25">
      <c r="A30" s="16" t="s">
        <v>399</v>
      </c>
      <c r="B30" s="16" t="s">
        <v>48</v>
      </c>
      <c r="C30" s="16">
        <v>10</v>
      </c>
      <c r="D30" s="153">
        <v>130</v>
      </c>
      <c r="E30" s="18">
        <f t="shared" si="1"/>
        <v>1300</v>
      </c>
    </row>
    <row r="31" spans="1:5" x14ac:dyDescent="0.25">
      <c r="A31" s="16" t="s">
        <v>400</v>
      </c>
      <c r="B31" s="16" t="s">
        <v>48</v>
      </c>
      <c r="C31" s="16">
        <v>15</v>
      </c>
      <c r="D31" s="153">
        <v>130</v>
      </c>
      <c r="E31" s="18">
        <f t="shared" si="1"/>
        <v>1950</v>
      </c>
    </row>
    <row r="32" spans="1:5" x14ac:dyDescent="0.25">
      <c r="A32" s="16" t="s">
        <v>401</v>
      </c>
      <c r="B32" s="16" t="s">
        <v>48</v>
      </c>
      <c r="C32" s="16">
        <v>15</v>
      </c>
      <c r="D32" s="153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3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3">
        <v>130</v>
      </c>
      <c r="E34" s="18">
        <f t="shared" si="1"/>
        <v>390</v>
      </c>
    </row>
    <row r="35" spans="1:5" x14ac:dyDescent="0.25">
      <c r="A35" s="16" t="s">
        <v>222</v>
      </c>
      <c r="B35" s="16" t="s">
        <v>113</v>
      </c>
      <c r="C35" s="16">
        <v>10</v>
      </c>
      <c r="D35" s="153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393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25962.599619047622</v>
      </c>
    </row>
    <row r="44" spans="1:5" x14ac:dyDescent="0.25">
      <c r="A44" s="256" t="s">
        <v>53</v>
      </c>
      <c r="B44" s="257"/>
    </row>
    <row r="45" spans="1:5" x14ac:dyDescent="0.25">
      <c r="A45" s="15" t="s">
        <v>139</v>
      </c>
      <c r="B45" s="25">
        <f>E26</f>
        <v>9812.5996190476199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25962.599619047622</v>
      </c>
    </row>
    <row r="51" spans="1:4" x14ac:dyDescent="0.25">
      <c r="A51" s="253" t="s">
        <v>520</v>
      </c>
      <c r="B51" s="253"/>
      <c r="C51" s="253"/>
      <c r="D51" s="253"/>
    </row>
    <row r="52" spans="1:4" x14ac:dyDescent="0.25">
      <c r="A52" t="s">
        <v>54</v>
      </c>
    </row>
    <row r="53" spans="1:4" ht="15.75" x14ac:dyDescent="0.25">
      <c r="A53" s="254" t="s">
        <v>55</v>
      </c>
      <c r="B53" s="254"/>
      <c r="C53" s="254"/>
      <c r="D53" s="254"/>
    </row>
    <row r="54" spans="1:4" ht="15.75" x14ac:dyDescent="0.25">
      <c r="A54" s="254" t="s">
        <v>56</v>
      </c>
      <c r="B54" s="254"/>
      <c r="C54" s="254"/>
      <c r="D54" s="254"/>
    </row>
    <row r="55" spans="1:4" ht="15.75" x14ac:dyDescent="0.25">
      <c r="A55" s="254" t="s">
        <v>57</v>
      </c>
      <c r="B55" s="254"/>
      <c r="C55" s="254"/>
      <c r="D55" s="254"/>
    </row>
    <row r="56" spans="1:4" ht="15.75" x14ac:dyDescent="0.25">
      <c r="A56" s="254" t="s">
        <v>58</v>
      </c>
      <c r="B56" s="254"/>
    </row>
  </sheetData>
  <mergeCells count="22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opLeftCell="A45" workbookViewId="0">
      <selection activeCell="C68" sqref="C68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5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384</v>
      </c>
      <c r="B3" s="270"/>
      <c r="C3" s="245" t="s">
        <v>293</v>
      </c>
      <c r="D3" s="246"/>
      <c r="E3" s="247"/>
    </row>
    <row r="4" spans="1:5" ht="15.75" x14ac:dyDescent="0.25">
      <c r="A4" s="271" t="s">
        <v>417</v>
      </c>
      <c r="B4" s="271"/>
      <c r="C4" s="245" t="s">
        <v>385</v>
      </c>
      <c r="D4" s="246"/>
      <c r="E4" s="247"/>
    </row>
    <row r="5" spans="1:5" ht="15.75" x14ac:dyDescent="0.25">
      <c r="A5" s="276" t="s">
        <v>518</v>
      </c>
      <c r="B5" s="277"/>
      <c r="C5" s="245" t="s">
        <v>292</v>
      </c>
      <c r="D5" s="246"/>
      <c r="E5" s="247"/>
    </row>
    <row r="6" spans="1:5" ht="15.75" x14ac:dyDescent="0.25">
      <c r="A6" s="268" t="s">
        <v>554</v>
      </c>
      <c r="B6" s="275"/>
      <c r="C6" s="245" t="s">
        <v>386</v>
      </c>
      <c r="D6" s="246"/>
      <c r="E6" s="247"/>
    </row>
    <row r="7" spans="1:5" x14ac:dyDescent="0.25">
      <c r="A7" s="250" t="s">
        <v>479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468</v>
      </c>
      <c r="B12" s="16" t="s">
        <v>14</v>
      </c>
      <c r="C12" s="16">
        <v>1</v>
      </c>
      <c r="D12" s="18">
        <f>'[1]Referência Abóbora Cabutiá'!D7</f>
        <v>307.5</v>
      </c>
      <c r="E12" s="18">
        <f t="shared" ref="E12:E29" si="0">C12*D12</f>
        <v>307.5</v>
      </c>
    </row>
    <row r="13" spans="1:5" x14ac:dyDescent="0.25">
      <c r="A13" s="137" t="s">
        <v>500</v>
      </c>
      <c r="B13" s="16" t="s">
        <v>14</v>
      </c>
      <c r="C13" s="16">
        <v>0.5</v>
      </c>
      <c r="D13" s="18">
        <f>'[1]Referência Abóbora Cabutiá'!D8</f>
        <v>1736.2180000000001</v>
      </c>
      <c r="E13" s="18">
        <f t="shared" si="0"/>
        <v>868.10900000000004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406</v>
      </c>
      <c r="E14" s="18">
        <f t="shared" si="0"/>
        <v>2030</v>
      </c>
    </row>
    <row r="15" spans="1:5" x14ac:dyDescent="0.25">
      <c r="A15" s="137" t="s">
        <v>249</v>
      </c>
      <c r="B15" s="16" t="s">
        <v>14</v>
      </c>
      <c r="C15" s="16">
        <v>0.3</v>
      </c>
      <c r="D15" s="18">
        <f>'[1]Referência Abóbora Cabutiá'!D10</f>
        <v>2830.5</v>
      </c>
      <c r="E15" s="18">
        <f t="shared" si="0"/>
        <v>849.15</v>
      </c>
    </row>
    <row r="16" spans="1:5" x14ac:dyDescent="0.25">
      <c r="A16" s="137" t="s">
        <v>250</v>
      </c>
      <c r="B16" s="16" t="s">
        <v>14</v>
      </c>
      <c r="C16" s="16">
        <v>0.5</v>
      </c>
      <c r="D16" s="18">
        <f>'[1]Referência Abóbora Cabutiá'!D11</f>
        <v>2539.5</v>
      </c>
      <c r="E16" s="18">
        <f t="shared" si="0"/>
        <v>1269.75</v>
      </c>
    </row>
    <row r="17" spans="1:5" x14ac:dyDescent="0.25">
      <c r="A17" s="137" t="s">
        <v>251</v>
      </c>
      <c r="B17" s="16" t="s">
        <v>14</v>
      </c>
      <c r="C17" s="16">
        <v>0.4</v>
      </c>
      <c r="D17" s="18">
        <f>'[1]Referência Abóbora Cabutiá'!D12</f>
        <v>2007.5</v>
      </c>
      <c r="E17" s="18">
        <f t="shared" si="0"/>
        <v>803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425</v>
      </c>
      <c r="E18" s="18">
        <f t="shared" si="0"/>
        <v>255</v>
      </c>
    </row>
    <row r="19" spans="1:5" x14ac:dyDescent="0.25">
      <c r="A19" s="137" t="s">
        <v>501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502</v>
      </c>
      <c r="B20" s="16" t="s">
        <v>182</v>
      </c>
      <c r="C20" s="16">
        <v>2</v>
      </c>
      <c r="D20" s="18">
        <f>'[1]Referência Abóbora Cabutiá'!D15</f>
        <v>28</v>
      </c>
      <c r="E20" s="18">
        <f t="shared" si="0"/>
        <v>56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200.41</v>
      </c>
      <c r="E21" s="18">
        <f t="shared" si="0"/>
        <v>160.328</v>
      </c>
    </row>
    <row r="22" spans="1:5" x14ac:dyDescent="0.25">
      <c r="A22" s="137" t="s">
        <v>476</v>
      </c>
      <c r="B22" s="16" t="s">
        <v>182</v>
      </c>
      <c r="C22" s="16">
        <v>3</v>
      </c>
      <c r="D22" s="18">
        <f>'[1]Referência Abóbora Cabutiá'!D17</f>
        <v>32.700000000000003</v>
      </c>
      <c r="E22" s="18">
        <f t="shared" si="0"/>
        <v>98.100000000000009</v>
      </c>
    </row>
    <row r="23" spans="1:5" x14ac:dyDescent="0.25">
      <c r="A23" s="137" t="s">
        <v>503</v>
      </c>
      <c r="B23" s="16" t="s">
        <v>182</v>
      </c>
      <c r="C23" s="16">
        <v>1</v>
      </c>
      <c r="D23" s="18">
        <f>'[1]Referência Abóbora Cabutiá'!D18</f>
        <v>188</v>
      </c>
      <c r="E23" s="18">
        <f t="shared" si="0"/>
        <v>188</v>
      </c>
    </row>
    <row r="24" spans="1:5" x14ac:dyDescent="0.25">
      <c r="A24" s="137" t="s">
        <v>477</v>
      </c>
      <c r="B24" s="16" t="s">
        <v>182</v>
      </c>
      <c r="C24" s="16">
        <v>1.5</v>
      </c>
      <c r="D24" s="18">
        <f>'[1]Referência Abóbora Cabutiá'!D19</f>
        <v>59.714285714285715</v>
      </c>
      <c r="E24" s="18">
        <f t="shared" si="0"/>
        <v>89.571428571428569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26.333333333333332</v>
      </c>
      <c r="E25" s="18">
        <f t="shared" si="0"/>
        <v>79</v>
      </c>
    </row>
    <row r="26" spans="1:5" x14ac:dyDescent="0.25">
      <c r="A26" s="137" t="s">
        <v>504</v>
      </c>
      <c r="B26" s="16" t="s">
        <v>182</v>
      </c>
      <c r="C26" s="16">
        <v>2</v>
      </c>
      <c r="D26" s="18">
        <f>'[1]Referência Abóbora Cabutiá'!D21</f>
        <v>71.2</v>
      </c>
      <c r="E26" s="18">
        <f t="shared" si="0"/>
        <v>142.4</v>
      </c>
    </row>
    <row r="27" spans="1:5" x14ac:dyDescent="0.25">
      <c r="A27" s="137" t="s">
        <v>472</v>
      </c>
      <c r="B27" s="16" t="s">
        <v>182</v>
      </c>
      <c r="C27" s="16">
        <v>4</v>
      </c>
      <c r="D27" s="18">
        <f>'[1]Referência Abóbora Cabutiá'!D22</f>
        <v>18.7</v>
      </c>
      <c r="E27" s="18">
        <f t="shared" si="0"/>
        <v>74.8</v>
      </c>
    </row>
    <row r="28" spans="1:5" x14ac:dyDescent="0.25">
      <c r="A28" s="137" t="s">
        <v>505</v>
      </c>
      <c r="B28" s="16" t="s">
        <v>182</v>
      </c>
      <c r="C28" s="16">
        <v>2</v>
      </c>
      <c r="D28" s="18">
        <f>'[1]Referência Abóbora Cabutiá'!D23</f>
        <v>7.63</v>
      </c>
      <c r="E28" s="18">
        <f t="shared" si="0"/>
        <v>15.26</v>
      </c>
    </row>
    <row r="29" spans="1:5" x14ac:dyDescent="0.25">
      <c r="A29" s="137" t="s">
        <v>506</v>
      </c>
      <c r="B29" s="16" t="s">
        <v>182</v>
      </c>
      <c r="C29" s="16">
        <v>2</v>
      </c>
      <c r="D29" s="18">
        <f>'[1]Referência Abóbora Cabutiá'!D24</f>
        <v>21.277573529411764</v>
      </c>
      <c r="E29" s="18">
        <f t="shared" si="0"/>
        <v>42.555147058823529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8394.5235756302518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388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389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390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391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392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393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15749.523575630252</v>
      </c>
    </row>
    <row r="51" spans="1:4" x14ac:dyDescent="0.25">
      <c r="A51" s="256" t="s">
        <v>53</v>
      </c>
      <c r="B51" s="257"/>
    </row>
    <row r="52" spans="1:4" x14ac:dyDescent="0.25">
      <c r="A52" s="15" t="s">
        <v>139</v>
      </c>
      <c r="B52" s="25">
        <f>E30</f>
        <v>8394.5235756302518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15749.523575630252</v>
      </c>
    </row>
    <row r="58" spans="1:4" x14ac:dyDescent="0.25">
      <c r="A58" s="253" t="s">
        <v>520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54" t="s">
        <v>55</v>
      </c>
      <c r="B60" s="254"/>
      <c r="C60" s="254"/>
      <c r="D60" s="254"/>
    </row>
    <row r="61" spans="1:4" ht="15.75" x14ac:dyDescent="0.25">
      <c r="A61" s="254" t="s">
        <v>56</v>
      </c>
      <c r="B61" s="254"/>
      <c r="C61" s="254"/>
      <c r="D61" s="254"/>
    </row>
    <row r="62" spans="1:4" ht="15.75" x14ac:dyDescent="0.25">
      <c r="A62" s="254" t="s">
        <v>57</v>
      </c>
      <c r="B62" s="254"/>
      <c r="C62" s="254"/>
      <c r="D62" s="254"/>
    </row>
    <row r="63" spans="1:4" ht="15.75" x14ac:dyDescent="0.25">
      <c r="A63" s="254" t="s">
        <v>58</v>
      </c>
      <c r="B63" s="254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4" workbookViewId="0">
      <selection activeCell="B27" sqref="B27"/>
    </sheetView>
  </sheetViews>
  <sheetFormatPr defaultRowHeight="15" x14ac:dyDescent="0.25"/>
  <cols>
    <col min="1" max="1" width="34" customWidth="1"/>
    <col min="2" max="2" width="14.140625" customWidth="1"/>
    <col min="3" max="3" width="17.140625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281</v>
      </c>
      <c r="B3" s="282"/>
      <c r="C3" s="282"/>
      <c r="D3" s="282"/>
      <c r="E3" s="283"/>
    </row>
    <row r="4" spans="1:5" x14ac:dyDescent="0.25">
      <c r="A4" s="239" t="s">
        <v>59</v>
      </c>
      <c r="B4" s="240"/>
      <c r="C4" s="240"/>
      <c r="D4" s="240"/>
      <c r="E4" s="241"/>
    </row>
    <row r="5" spans="1:5" x14ac:dyDescent="0.25">
      <c r="A5" s="68" t="s">
        <v>260</v>
      </c>
      <c r="B5" s="58"/>
      <c r="C5" s="58"/>
      <c r="D5" s="58"/>
      <c r="E5" s="59"/>
    </row>
    <row r="6" spans="1:5" x14ac:dyDescent="0.25">
      <c r="A6" s="268" t="s">
        <v>518</v>
      </c>
      <c r="B6" s="240"/>
      <c r="C6" s="240"/>
      <c r="D6" s="240"/>
      <c r="E6" s="241"/>
    </row>
    <row r="7" spans="1:5" x14ac:dyDescent="0.25">
      <c r="A7" s="235" t="s">
        <v>138</v>
      </c>
      <c r="B7" s="235"/>
      <c r="C7" s="235"/>
      <c r="D7" s="235"/>
      <c r="E7" s="235"/>
    </row>
    <row r="8" spans="1:5" x14ac:dyDescent="0.25">
      <c r="A8" s="255" t="s">
        <v>7</v>
      </c>
      <c r="B8" s="255"/>
      <c r="C8" s="255"/>
      <c r="D8" s="255"/>
      <c r="E8" s="255"/>
    </row>
    <row r="9" spans="1:5" x14ac:dyDescent="0.25">
      <c r="A9" s="15" t="s">
        <v>139</v>
      </c>
      <c r="B9" s="15" t="s">
        <v>9</v>
      </c>
      <c r="C9" s="29" t="s">
        <v>559</v>
      </c>
      <c r="D9" s="15" t="s">
        <v>11</v>
      </c>
      <c r="E9" s="29" t="s">
        <v>227</v>
      </c>
    </row>
    <row r="10" spans="1:5" x14ac:dyDescent="0.25">
      <c r="A10" s="16" t="s">
        <v>282</v>
      </c>
      <c r="B10" s="16" t="s">
        <v>79</v>
      </c>
      <c r="C10" s="16">
        <v>30</v>
      </c>
      <c r="D10" s="18">
        <v>6</v>
      </c>
      <c r="E10" s="18">
        <f t="shared" ref="E10:E15" si="0">C10*D10</f>
        <v>180</v>
      </c>
    </row>
    <row r="11" spans="1:5" x14ac:dyDescent="0.25">
      <c r="A11" s="16" t="s">
        <v>283</v>
      </c>
      <c r="B11" s="16" t="s">
        <v>231</v>
      </c>
      <c r="C11" s="16">
        <v>4</v>
      </c>
      <c r="D11" s="18">
        <v>136</v>
      </c>
      <c r="E11" s="18">
        <f t="shared" si="0"/>
        <v>544</v>
      </c>
    </row>
    <row r="12" spans="1:5" x14ac:dyDescent="0.25">
      <c r="A12" s="137" t="s">
        <v>243</v>
      </c>
      <c r="B12" s="16" t="s">
        <v>231</v>
      </c>
      <c r="C12" s="30">
        <v>1.5</v>
      </c>
      <c r="D12" s="18">
        <v>5</v>
      </c>
      <c r="E12" s="18">
        <f t="shared" si="0"/>
        <v>7.5</v>
      </c>
    </row>
    <row r="13" spans="1:5" x14ac:dyDescent="0.25">
      <c r="A13" s="16" t="s">
        <v>241</v>
      </c>
      <c r="B13" s="16" t="s">
        <v>14</v>
      </c>
      <c r="C13" s="30">
        <v>6</v>
      </c>
      <c r="D13" s="18">
        <v>320</v>
      </c>
      <c r="E13" s="18">
        <f t="shared" si="0"/>
        <v>1920</v>
      </c>
    </row>
    <row r="14" spans="1:5" x14ac:dyDescent="0.25">
      <c r="A14" s="16" t="s">
        <v>284</v>
      </c>
      <c r="B14" s="16" t="s">
        <v>79</v>
      </c>
      <c r="C14" s="30">
        <v>900</v>
      </c>
      <c r="D14" s="18">
        <v>5</v>
      </c>
      <c r="E14" s="18">
        <f t="shared" si="0"/>
        <v>4500</v>
      </c>
    </row>
    <row r="15" spans="1:5" x14ac:dyDescent="0.25">
      <c r="A15" s="16" t="s">
        <v>285</v>
      </c>
      <c r="B15" s="16" t="s">
        <v>79</v>
      </c>
      <c r="C15" s="30">
        <v>2100</v>
      </c>
      <c r="D15" s="18">
        <v>1.8</v>
      </c>
      <c r="E15" s="18">
        <f t="shared" si="0"/>
        <v>3780</v>
      </c>
    </row>
    <row r="16" spans="1:5" x14ac:dyDescent="0.25">
      <c r="A16" s="3" t="s">
        <v>36</v>
      </c>
      <c r="B16" s="31"/>
      <c r="C16" s="32"/>
      <c r="D16" s="32"/>
      <c r="E16" s="4">
        <f>SUM(E10:E15)</f>
        <v>10931.5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234</v>
      </c>
      <c r="B18" s="34" t="s">
        <v>50</v>
      </c>
      <c r="C18" s="35">
        <v>6</v>
      </c>
      <c r="D18" s="46">
        <v>120</v>
      </c>
      <c r="E18" s="46">
        <f>C18*D18</f>
        <v>720</v>
      </c>
    </row>
    <row r="19" spans="1:5" x14ac:dyDescent="0.25">
      <c r="A19" s="34" t="s">
        <v>286</v>
      </c>
      <c r="B19" s="34" t="s">
        <v>48</v>
      </c>
      <c r="C19" s="63">
        <v>33</v>
      </c>
      <c r="D19" s="46">
        <v>30</v>
      </c>
      <c r="E19" s="46">
        <v>990</v>
      </c>
    </row>
    <row r="20" spans="1:5" x14ac:dyDescent="0.25">
      <c r="A20" s="3" t="s">
        <v>45</v>
      </c>
      <c r="B20" s="31"/>
      <c r="C20" s="32"/>
      <c r="D20" s="32"/>
      <c r="E20" s="4">
        <f>SUM(E18:E19)</f>
        <v>1710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12641.5</v>
      </c>
    </row>
    <row r="24" spans="1:5" x14ac:dyDescent="0.25">
      <c r="A24" s="256" t="s">
        <v>53</v>
      </c>
      <c r="B24" s="257"/>
    </row>
    <row r="25" spans="1:5" x14ac:dyDescent="0.25">
      <c r="A25" s="15" t="str">
        <f>A9</f>
        <v>1-Insumos</v>
      </c>
      <c r="B25" s="25">
        <f>E16</f>
        <v>10931.5</v>
      </c>
    </row>
    <row r="26" spans="1:5" x14ac:dyDescent="0.25">
      <c r="A26" s="22" t="str">
        <f>A17</f>
        <v>2-Serviços</v>
      </c>
      <c r="B26" s="25">
        <f>E20</f>
        <v>1710</v>
      </c>
    </row>
    <row r="27" spans="1:5" x14ac:dyDescent="0.25">
      <c r="A27" s="11" t="s">
        <v>65</v>
      </c>
      <c r="B27" s="38">
        <f>SUM(B25:B26)</f>
        <v>12641.5</v>
      </c>
    </row>
    <row r="30" spans="1:5" x14ac:dyDescent="0.25">
      <c r="A30" s="253" t="s">
        <v>520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34" t="s">
        <v>55</v>
      </c>
      <c r="B32" s="234"/>
      <c r="C32" s="254"/>
      <c r="D32" s="254"/>
    </row>
    <row r="33" spans="1:4" ht="15.75" x14ac:dyDescent="0.25">
      <c r="A33" s="253" t="s">
        <v>56</v>
      </c>
      <c r="B33" s="234"/>
      <c r="C33" s="254"/>
      <c r="D33" s="254"/>
    </row>
    <row r="34" spans="1:4" ht="15.75" x14ac:dyDescent="0.25">
      <c r="A34" s="234" t="s">
        <v>57</v>
      </c>
      <c r="B34" s="234"/>
      <c r="C34" s="254"/>
      <c r="D34" s="254"/>
    </row>
    <row r="35" spans="1:4" x14ac:dyDescent="0.25">
      <c r="A35" s="234" t="s">
        <v>58</v>
      </c>
      <c r="B35" s="234"/>
    </row>
  </sheetData>
  <mergeCells count="17">
    <mergeCell ref="A7:E7"/>
    <mergeCell ref="A33:B33"/>
    <mergeCell ref="C33:D33"/>
    <mergeCell ref="A1:A2"/>
    <mergeCell ref="B1:E2"/>
    <mergeCell ref="A3:E3"/>
    <mergeCell ref="A4:E4"/>
    <mergeCell ref="A6:E6"/>
    <mergeCell ref="A35:B35"/>
    <mergeCell ref="A34:B34"/>
    <mergeCell ref="C34:D34"/>
    <mergeCell ref="A8:E8"/>
    <mergeCell ref="A24:B24"/>
    <mergeCell ref="A30:B30"/>
    <mergeCell ref="C30:D30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76" sqref="A76:B79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4.75" customHeight="1" x14ac:dyDescent="0.25">
      <c r="A2" s="236"/>
      <c r="B2" s="237"/>
      <c r="C2" s="237"/>
      <c r="D2" s="237"/>
      <c r="E2" s="237"/>
    </row>
    <row r="3" spans="1:5" x14ac:dyDescent="0.25">
      <c r="A3" s="238" t="s">
        <v>440</v>
      </c>
      <c r="B3" s="238"/>
      <c r="C3" s="239" t="s">
        <v>441</v>
      </c>
      <c r="D3" s="240"/>
      <c r="E3" s="241"/>
    </row>
    <row r="4" spans="1:5" x14ac:dyDescent="0.25">
      <c r="A4" s="242" t="s">
        <v>405</v>
      </c>
      <c r="B4" s="243"/>
      <c r="C4" s="239" t="s">
        <v>521</v>
      </c>
      <c r="D4" s="240"/>
      <c r="E4" s="241"/>
    </row>
    <row r="5" spans="1:5" ht="15.75" x14ac:dyDescent="0.25">
      <c r="A5" s="244" t="s">
        <v>518</v>
      </c>
      <c r="B5" s="244"/>
      <c r="C5" s="245" t="s">
        <v>442</v>
      </c>
      <c r="D5" s="246"/>
      <c r="E5" s="247"/>
    </row>
    <row r="6" spans="1:5" ht="15.75" x14ac:dyDescent="0.25">
      <c r="A6" s="248" t="s">
        <v>522</v>
      </c>
      <c r="B6" s="249"/>
      <c r="C6" s="245" t="s">
        <v>443</v>
      </c>
      <c r="D6" s="246"/>
      <c r="E6" s="247"/>
    </row>
    <row r="7" spans="1:5" x14ac:dyDescent="0.25">
      <c r="A7" s="250" t="s">
        <v>403</v>
      </c>
      <c r="B7" s="251"/>
      <c r="C7" s="251"/>
      <c r="D7" s="251"/>
      <c r="E7" s="252"/>
    </row>
    <row r="8" spans="1:5" x14ac:dyDescent="0.25">
      <c r="A8" s="235" t="s">
        <v>424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307.5</v>
      </c>
      <c r="E11" s="18">
        <f t="shared" ref="E11:E15" si="0">C11*D11</f>
        <v>615</v>
      </c>
    </row>
    <row r="12" spans="1:5" x14ac:dyDescent="0.25">
      <c r="A12" s="16" t="s">
        <v>425</v>
      </c>
      <c r="B12" s="55" t="s">
        <v>14</v>
      </c>
      <c r="C12" s="56">
        <v>0.4</v>
      </c>
      <c r="D12" s="18">
        <f>'[1]Referência Uva'!D7</f>
        <v>2830.5</v>
      </c>
      <c r="E12" s="18">
        <f t="shared" si="0"/>
        <v>1132.2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406</v>
      </c>
      <c r="E13" s="18">
        <f t="shared" si="0"/>
        <v>6090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2519.2620000000002</v>
      </c>
      <c r="E14" s="18">
        <f t="shared" si="0"/>
        <v>1511.5572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3176.6666666666665</v>
      </c>
      <c r="E15" s="18">
        <f t="shared" si="0"/>
        <v>4765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14113.7572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426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444</v>
      </c>
      <c r="C23" s="148">
        <v>6</v>
      </c>
      <c r="D23" s="46">
        <f>'[1]Referência Uva'!D12</f>
        <v>7.63</v>
      </c>
      <c r="E23" s="18">
        <f t="shared" ref="E23:E38" si="2">C23*D23</f>
        <v>45.78</v>
      </c>
    </row>
    <row r="24" spans="1:5" x14ac:dyDescent="0.25">
      <c r="A24" s="16" t="s">
        <v>33</v>
      </c>
      <c r="B24" s="45" t="s">
        <v>444</v>
      </c>
      <c r="C24" s="148">
        <v>6</v>
      </c>
      <c r="D24" s="46">
        <f>'[1]Referência Uva'!D13</f>
        <v>64.5</v>
      </c>
      <c r="E24" s="18">
        <f t="shared" si="2"/>
        <v>387</v>
      </c>
    </row>
    <row r="25" spans="1:5" x14ac:dyDescent="0.25">
      <c r="A25" s="16" t="s">
        <v>34</v>
      </c>
      <c r="B25" s="45" t="s">
        <v>444</v>
      </c>
      <c r="C25" s="148">
        <v>9</v>
      </c>
      <c r="D25" s="46">
        <f>'[1]Referência Uva'!D14</f>
        <v>41.666666666666664</v>
      </c>
      <c r="E25" s="18">
        <f t="shared" si="2"/>
        <v>375</v>
      </c>
    </row>
    <row r="26" spans="1:5" x14ac:dyDescent="0.25">
      <c r="A26" s="16" t="s">
        <v>35</v>
      </c>
      <c r="B26" s="45" t="s">
        <v>444</v>
      </c>
      <c r="C26" s="148">
        <v>6</v>
      </c>
      <c r="D26" s="46">
        <f>'[1]Referência Uva'!D15</f>
        <v>30.939999999999998</v>
      </c>
      <c r="E26" s="18">
        <f t="shared" si="2"/>
        <v>185.64</v>
      </c>
    </row>
    <row r="27" spans="1:5" x14ac:dyDescent="0.25">
      <c r="A27" s="34" t="s">
        <v>16</v>
      </c>
      <c r="B27" s="45" t="s">
        <v>444</v>
      </c>
      <c r="C27" s="148">
        <v>12</v>
      </c>
      <c r="D27" s="46">
        <f>'[1]Referência Uva'!D16</f>
        <v>24.7</v>
      </c>
      <c r="E27" s="18">
        <f t="shared" si="2"/>
        <v>296.39999999999998</v>
      </c>
    </row>
    <row r="28" spans="1:5" x14ac:dyDescent="0.25">
      <c r="A28" s="34" t="s">
        <v>18</v>
      </c>
      <c r="B28" s="45" t="s">
        <v>444</v>
      </c>
      <c r="C28" s="148">
        <v>0.6</v>
      </c>
      <c r="D28" s="46">
        <f>'[1]Referência Uva'!D17</f>
        <v>155</v>
      </c>
      <c r="E28" s="18">
        <f t="shared" si="2"/>
        <v>93</v>
      </c>
    </row>
    <row r="29" spans="1:5" x14ac:dyDescent="0.25">
      <c r="A29" s="34" t="s">
        <v>19</v>
      </c>
      <c r="B29" s="45" t="s">
        <v>444</v>
      </c>
      <c r="C29" s="148">
        <v>8</v>
      </c>
      <c r="D29" s="46">
        <f>'[1]Referência Uva'!D18</f>
        <v>71.2</v>
      </c>
      <c r="E29" s="18">
        <f t="shared" si="2"/>
        <v>569.6</v>
      </c>
    </row>
    <row r="30" spans="1:5" x14ac:dyDescent="0.25">
      <c r="A30" s="34" t="s">
        <v>20</v>
      </c>
      <c r="B30" s="45" t="s">
        <v>444</v>
      </c>
      <c r="C30" s="148">
        <v>2</v>
      </c>
      <c r="D30" s="46">
        <f>'[1]Referência Uva'!D19</f>
        <v>77</v>
      </c>
      <c r="E30" s="18">
        <f t="shared" si="2"/>
        <v>154</v>
      </c>
    </row>
    <row r="31" spans="1:5" x14ac:dyDescent="0.25">
      <c r="A31" s="34" t="s">
        <v>29</v>
      </c>
      <c r="B31" s="45" t="s">
        <v>444</v>
      </c>
      <c r="C31" s="148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51" t="s">
        <v>30</v>
      </c>
      <c r="B32" s="45" t="s">
        <v>444</v>
      </c>
      <c r="C32" s="148">
        <v>1</v>
      </c>
      <c r="D32" s="46">
        <f>'[1]Referência Uva'!D21</f>
        <v>338.42857142857144</v>
      </c>
      <c r="E32" s="18">
        <f t="shared" si="2"/>
        <v>338.42857142857144</v>
      </c>
    </row>
    <row r="33" spans="1:5" x14ac:dyDescent="0.25">
      <c r="A33" s="136" t="s">
        <v>21</v>
      </c>
      <c r="B33" s="45" t="s">
        <v>444</v>
      </c>
      <c r="C33" s="148">
        <v>0.8</v>
      </c>
      <c r="D33" s="46">
        <f>'[1]Referência Uva'!D22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444</v>
      </c>
      <c r="C34" s="148">
        <v>1.6</v>
      </c>
      <c r="D34" s="46">
        <f>'[1]Referência Uva'!D23</f>
        <v>54.666666666666664</v>
      </c>
      <c r="E34" s="18">
        <f t="shared" si="2"/>
        <v>87.466666666666669</v>
      </c>
    </row>
    <row r="35" spans="1:5" x14ac:dyDescent="0.25">
      <c r="A35" s="136" t="s">
        <v>22</v>
      </c>
      <c r="B35" s="45" t="s">
        <v>444</v>
      </c>
      <c r="C35" s="148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431</v>
      </c>
      <c r="B36" s="45" t="s">
        <v>427</v>
      </c>
      <c r="C36" s="148">
        <v>1.5</v>
      </c>
      <c r="D36" s="46">
        <f>'[1]Referência Uva'!D25</f>
        <v>28.833333333333332</v>
      </c>
      <c r="E36" s="18">
        <f t="shared" si="2"/>
        <v>43.25</v>
      </c>
    </row>
    <row r="37" spans="1:5" x14ac:dyDescent="0.25">
      <c r="A37" s="136" t="s">
        <v>432</v>
      </c>
      <c r="B37" s="45" t="s">
        <v>427</v>
      </c>
      <c r="C37" s="148">
        <v>1</v>
      </c>
      <c r="D37" s="46">
        <f>'[1]Referência Uva'!D26</f>
        <v>66.5</v>
      </c>
      <c r="E37" s="18">
        <f t="shared" si="2"/>
        <v>66.5</v>
      </c>
    </row>
    <row r="38" spans="1:5" x14ac:dyDescent="0.25">
      <c r="A38" s="136" t="s">
        <v>445</v>
      </c>
      <c r="B38" s="45" t="s">
        <v>444</v>
      </c>
      <c r="C38" s="148">
        <v>10</v>
      </c>
      <c r="D38" s="46">
        <f>'[1]Referência Uva'!D27</f>
        <v>145</v>
      </c>
      <c r="E38" s="18">
        <f t="shared" si="2"/>
        <v>1450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4626.0452380952383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446</v>
      </c>
      <c r="B41" s="45" t="s">
        <v>146</v>
      </c>
      <c r="C41" s="57">
        <v>14</v>
      </c>
      <c r="D41" s="152">
        <v>150</v>
      </c>
      <c r="E41" s="18">
        <f t="shared" ref="E41:E51" si="3">C41*D41</f>
        <v>2100</v>
      </c>
    </row>
    <row r="42" spans="1:5" x14ac:dyDescent="0.25">
      <c r="A42" s="34" t="s">
        <v>434</v>
      </c>
      <c r="B42" s="45" t="s">
        <v>146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149" t="s">
        <v>433</v>
      </c>
      <c r="B43" s="45" t="s">
        <v>146</v>
      </c>
      <c r="C43" s="57">
        <v>8</v>
      </c>
      <c r="D43" s="152">
        <v>150</v>
      </c>
      <c r="E43" s="18">
        <f t="shared" si="3"/>
        <v>1200</v>
      </c>
    </row>
    <row r="44" spans="1:5" x14ac:dyDescent="0.25">
      <c r="A44" s="34" t="s">
        <v>447</v>
      </c>
      <c r="B44" s="45" t="s">
        <v>63</v>
      </c>
      <c r="C44" s="57">
        <v>20</v>
      </c>
      <c r="D44" s="152">
        <v>126</v>
      </c>
      <c r="E44" s="18">
        <f t="shared" si="3"/>
        <v>2520</v>
      </c>
    </row>
    <row r="45" spans="1:5" x14ac:dyDescent="0.25">
      <c r="A45" s="34" t="s">
        <v>435</v>
      </c>
      <c r="B45" s="45" t="s">
        <v>63</v>
      </c>
      <c r="C45" s="57">
        <v>10</v>
      </c>
      <c r="D45" s="152">
        <v>126</v>
      </c>
      <c r="E45" s="18">
        <f t="shared" si="3"/>
        <v>1260</v>
      </c>
    </row>
    <row r="46" spans="1:5" x14ac:dyDescent="0.25">
      <c r="A46" s="34" t="s">
        <v>436</v>
      </c>
      <c r="B46" s="45" t="s">
        <v>63</v>
      </c>
      <c r="C46" s="57">
        <v>10</v>
      </c>
      <c r="D46" s="152">
        <v>126</v>
      </c>
      <c r="E46" s="18">
        <f t="shared" si="3"/>
        <v>1260</v>
      </c>
    </row>
    <row r="47" spans="1:5" x14ac:dyDescent="0.25">
      <c r="A47" s="34" t="s">
        <v>448</v>
      </c>
      <c r="B47" s="45" t="s">
        <v>63</v>
      </c>
      <c r="C47" s="57">
        <v>10</v>
      </c>
      <c r="D47" s="152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2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41">
        <v>150</v>
      </c>
      <c r="E49" s="18">
        <f t="shared" si="3"/>
        <v>1200</v>
      </c>
    </row>
    <row r="50" spans="1:5" x14ac:dyDescent="0.25">
      <c r="A50" s="34" t="s">
        <v>449</v>
      </c>
      <c r="B50" s="45" t="s">
        <v>63</v>
      </c>
      <c r="C50" s="57">
        <v>5</v>
      </c>
      <c r="D50" s="152">
        <v>126</v>
      </c>
      <c r="E50" s="18">
        <f t="shared" si="3"/>
        <v>630</v>
      </c>
    </row>
    <row r="51" spans="1:5" x14ac:dyDescent="0.25">
      <c r="A51" s="34" t="s">
        <v>450</v>
      </c>
      <c r="B51" s="45" t="s">
        <v>50</v>
      </c>
      <c r="C51" s="57">
        <v>1</v>
      </c>
      <c r="D51" s="153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451</v>
      </c>
      <c r="B54" s="16" t="s">
        <v>452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453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112309.80243809524</v>
      </c>
    </row>
    <row r="65" spans="1:4" x14ac:dyDescent="0.25">
      <c r="A65" s="256" t="s">
        <v>53</v>
      </c>
      <c r="B65" s="257"/>
    </row>
    <row r="66" spans="1:4" x14ac:dyDescent="0.25">
      <c r="A66" s="15" t="s">
        <v>139</v>
      </c>
      <c r="B66" s="67">
        <f>E16</f>
        <v>14113.7572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4626.0452380952383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112309.80243809524</v>
      </c>
    </row>
    <row r="74" spans="1:4" x14ac:dyDescent="0.25">
      <c r="A74" s="253" t="s">
        <v>520</v>
      </c>
      <c r="B74" s="253"/>
      <c r="C74" s="253"/>
      <c r="D74" s="253"/>
    </row>
    <row r="75" spans="1:4" x14ac:dyDescent="0.25">
      <c r="A75" t="s">
        <v>54</v>
      </c>
    </row>
    <row r="76" spans="1:4" ht="15.75" x14ac:dyDescent="0.25">
      <c r="A76" s="234" t="s">
        <v>55</v>
      </c>
      <c r="B76" s="234"/>
      <c r="C76" s="254"/>
      <c r="D76" s="254"/>
    </row>
    <row r="77" spans="1:4" ht="15.75" x14ac:dyDescent="0.25">
      <c r="A77" s="253" t="s">
        <v>56</v>
      </c>
      <c r="B77" s="234"/>
      <c r="C77" s="254"/>
      <c r="D77" s="254"/>
    </row>
    <row r="78" spans="1:4" ht="15.75" x14ac:dyDescent="0.25">
      <c r="A78" s="234" t="s">
        <v>57</v>
      </c>
      <c r="B78" s="234"/>
      <c r="C78" s="254"/>
      <c r="D78" s="254"/>
    </row>
    <row r="79" spans="1:4" x14ac:dyDescent="0.25">
      <c r="A79" s="234" t="s">
        <v>58</v>
      </c>
      <c r="B79" s="234"/>
    </row>
  </sheetData>
  <mergeCells count="23">
    <mergeCell ref="C78:D78"/>
    <mergeCell ref="A9:E9"/>
    <mergeCell ref="A65:B65"/>
    <mergeCell ref="A74:B74"/>
    <mergeCell ref="C74:D74"/>
    <mergeCell ref="A76:B76"/>
    <mergeCell ref="C76:D76"/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8" workbookViewId="0">
      <selection activeCell="L12" sqref="L12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9.25" customHeight="1" x14ac:dyDescent="0.25">
      <c r="A2" s="236"/>
      <c r="B2" s="237"/>
      <c r="C2" s="237"/>
      <c r="D2" s="237"/>
      <c r="E2" s="237"/>
    </row>
    <row r="3" spans="1:5" x14ac:dyDescent="0.25">
      <c r="A3" s="281" t="s">
        <v>237</v>
      </c>
      <c r="B3" s="282"/>
      <c r="C3" s="282"/>
      <c r="D3" s="282"/>
      <c r="E3" s="283"/>
    </row>
    <row r="4" spans="1:5" x14ac:dyDescent="0.25">
      <c r="A4" s="239" t="s">
        <v>480</v>
      </c>
      <c r="B4" s="240"/>
      <c r="C4" s="240"/>
      <c r="D4" s="240"/>
      <c r="E4" s="241"/>
    </row>
    <row r="5" spans="1:5" x14ac:dyDescent="0.25">
      <c r="A5" s="268" t="s">
        <v>287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8" t="s">
        <v>518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740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960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740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960</v>
      </c>
    </row>
    <row r="31" spans="1:5" x14ac:dyDescent="0.25">
      <c r="A31" s="253" t="s">
        <v>520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562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563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0" workbookViewId="0">
      <selection activeCell="K16" sqref="K1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3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237</v>
      </c>
      <c r="B3" s="282"/>
      <c r="C3" s="282"/>
      <c r="D3" s="282"/>
      <c r="E3" s="283"/>
    </row>
    <row r="4" spans="1:5" x14ac:dyDescent="0.25">
      <c r="A4" s="239" t="s">
        <v>238</v>
      </c>
      <c r="B4" s="240"/>
      <c r="C4" s="240"/>
      <c r="D4" s="240"/>
      <c r="E4" s="241"/>
    </row>
    <row r="5" spans="1:5" x14ac:dyDescent="0.25">
      <c r="A5" s="239" t="s">
        <v>287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8" t="s">
        <v>518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53" t="s">
        <v>520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562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563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3" workbookViewId="0">
      <selection activeCell="K12" sqref="K12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3</v>
      </c>
      <c r="B4" s="240"/>
      <c r="C4" s="240"/>
      <c r="D4" s="240"/>
      <c r="E4" s="241"/>
    </row>
    <row r="5" spans="1:5" x14ac:dyDescent="0.25">
      <c r="A5" s="239" t="s">
        <v>289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8" t="s">
        <v>518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962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742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962</v>
      </c>
    </row>
    <row r="31" spans="1:5" x14ac:dyDescent="0.25">
      <c r="A31" s="253" t="s">
        <v>520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562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563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7" workbookViewId="0">
      <selection activeCell="L12" sqref="L12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8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59</v>
      </c>
      <c r="B4" s="240"/>
      <c r="C4" s="240"/>
      <c r="D4" s="240"/>
      <c r="E4" s="241"/>
    </row>
    <row r="5" spans="1:5" x14ac:dyDescent="0.25">
      <c r="A5" s="239" t="s">
        <v>289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8" t="s">
        <v>518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0.75</v>
      </c>
      <c r="D12" s="18">
        <v>350</v>
      </c>
      <c r="E12" s="18">
        <f>C12*D12</f>
        <v>262.5</v>
      </c>
    </row>
    <row r="13" spans="1:5" x14ac:dyDescent="0.25">
      <c r="A13" s="16" t="s">
        <v>236</v>
      </c>
      <c r="B13" s="16" t="s">
        <v>14</v>
      </c>
      <c r="C13" s="16">
        <v>0.12</v>
      </c>
      <c r="D13" s="18">
        <v>2500</v>
      </c>
      <c r="E13" s="18">
        <f>C13*D13</f>
        <v>300</v>
      </c>
    </row>
    <row r="14" spans="1:5" x14ac:dyDescent="0.25">
      <c r="A14" s="16" t="s">
        <v>229</v>
      </c>
      <c r="B14" s="16" t="s">
        <v>79</v>
      </c>
      <c r="C14" s="30">
        <v>70</v>
      </c>
      <c r="D14" s="18">
        <v>5</v>
      </c>
      <c r="E14" s="18">
        <f>C14*D14</f>
        <v>350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929.5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1149.5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929.5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1149.5</v>
      </c>
    </row>
    <row r="31" spans="1:5" x14ac:dyDescent="0.25">
      <c r="A31" s="253" t="s">
        <v>520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562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563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7" workbookViewId="0">
      <selection activeCell="I9" sqref="I9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9.2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66</v>
      </c>
      <c r="B4" s="240"/>
      <c r="C4" s="240"/>
      <c r="D4" s="240"/>
      <c r="E4" s="241"/>
    </row>
    <row r="5" spans="1:5" x14ac:dyDescent="0.25">
      <c r="A5" s="239" t="s">
        <v>289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8" t="s">
        <v>518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53" t="s">
        <v>520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562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563</v>
      </c>
      <c r="B36" s="254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C33:D33"/>
    <mergeCell ref="A36:B36"/>
    <mergeCell ref="A35:B35"/>
    <mergeCell ref="C35:D35"/>
    <mergeCell ref="C34:D34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6" workbookViewId="0">
      <selection activeCell="K12" sqref="K12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1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290</v>
      </c>
      <c r="B4" s="240"/>
      <c r="C4" s="240"/>
      <c r="D4" s="240"/>
      <c r="E4" s="241"/>
    </row>
    <row r="5" spans="1:5" x14ac:dyDescent="0.25">
      <c r="A5" s="239" t="s">
        <v>291</v>
      </c>
      <c r="B5" s="240"/>
      <c r="C5" s="240"/>
      <c r="D5" s="240"/>
      <c r="E5" s="241"/>
    </row>
    <row r="6" spans="1:5" x14ac:dyDescent="0.25">
      <c r="A6" s="68" t="s">
        <v>555</v>
      </c>
      <c r="B6" s="58"/>
      <c r="C6" s="58"/>
      <c r="D6" s="58"/>
      <c r="E6" s="59"/>
    </row>
    <row r="7" spans="1:5" x14ac:dyDescent="0.25">
      <c r="A7" s="268" t="s">
        <v>518</v>
      </c>
      <c r="B7" s="240"/>
      <c r="C7" s="240"/>
      <c r="D7" s="240"/>
      <c r="E7" s="241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1.25</v>
      </c>
      <c r="D11" s="18">
        <v>350</v>
      </c>
      <c r="E11" s="18">
        <f>C11*D11</f>
        <v>437.5</v>
      </c>
    </row>
    <row r="12" spans="1:5" x14ac:dyDescent="0.25">
      <c r="A12" s="16" t="s">
        <v>236</v>
      </c>
      <c r="B12" s="16" t="s">
        <v>14</v>
      </c>
      <c r="C12" s="16">
        <v>0.45</v>
      </c>
      <c r="D12" s="18">
        <v>2500</v>
      </c>
      <c r="E12" s="18">
        <f>C12*D12</f>
        <v>1125</v>
      </c>
    </row>
    <row r="13" spans="1:5" x14ac:dyDescent="0.25">
      <c r="A13" s="16" t="s">
        <v>229</v>
      </c>
      <c r="B13" s="16" t="s">
        <v>79</v>
      </c>
      <c r="C13" s="30">
        <v>110</v>
      </c>
      <c r="D13" s="18">
        <v>5</v>
      </c>
      <c r="E13" s="18">
        <f>C13*D13</f>
        <v>550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2129.5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2349.5</v>
      </c>
    </row>
    <row r="24" spans="1:5" x14ac:dyDescent="0.25">
      <c r="A24" s="256" t="s">
        <v>53</v>
      </c>
      <c r="B24" s="257"/>
    </row>
    <row r="25" spans="1:5" x14ac:dyDescent="0.25">
      <c r="A25" s="15" t="str">
        <f>A10</f>
        <v>1-Insumos</v>
      </c>
      <c r="B25" s="25">
        <f>E16</f>
        <v>2129.5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2349.5</v>
      </c>
    </row>
    <row r="30" spans="1:5" x14ac:dyDescent="0.25">
      <c r="A30" s="253" t="s">
        <v>520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54" t="s">
        <v>55</v>
      </c>
      <c r="B32" s="254"/>
      <c r="C32" s="254"/>
      <c r="D32" s="254"/>
    </row>
    <row r="33" spans="1:4" ht="15.75" x14ac:dyDescent="0.25">
      <c r="A33" s="109" t="s">
        <v>562</v>
      </c>
      <c r="B33" s="109"/>
      <c r="C33" s="254"/>
      <c r="D33" s="254"/>
    </row>
    <row r="34" spans="1:4" ht="15.75" x14ac:dyDescent="0.25">
      <c r="A34" s="254" t="s">
        <v>57</v>
      </c>
      <c r="B34" s="254"/>
      <c r="C34" s="254"/>
      <c r="D34" s="254"/>
    </row>
    <row r="35" spans="1:4" ht="15.75" x14ac:dyDescent="0.25">
      <c r="A35" s="254" t="s">
        <v>563</v>
      </c>
      <c r="B35" s="254"/>
    </row>
  </sheetData>
  <mergeCells count="17">
    <mergeCell ref="A1:A2"/>
    <mergeCell ref="B1:E2"/>
    <mergeCell ref="A3:E3"/>
    <mergeCell ref="A4:E4"/>
    <mergeCell ref="A5:E5"/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7" workbookViewId="0">
      <selection activeCell="P11" sqref="P11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8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59</v>
      </c>
      <c r="B4" s="240"/>
      <c r="C4" s="240"/>
      <c r="D4" s="240"/>
      <c r="E4" s="241"/>
    </row>
    <row r="5" spans="1:5" x14ac:dyDescent="0.25">
      <c r="A5" s="239" t="s">
        <v>291</v>
      </c>
      <c r="B5" s="240"/>
      <c r="C5" s="240"/>
      <c r="D5" s="240"/>
      <c r="E5" s="241"/>
    </row>
    <row r="6" spans="1:5" x14ac:dyDescent="0.25">
      <c r="A6" s="68" t="s">
        <v>498</v>
      </c>
      <c r="B6" s="58"/>
      <c r="C6" s="58"/>
      <c r="D6" s="58"/>
      <c r="E6" s="59"/>
    </row>
    <row r="7" spans="1:5" x14ac:dyDescent="0.25">
      <c r="A7" s="268" t="s">
        <v>518</v>
      </c>
      <c r="B7" s="240"/>
      <c r="C7" s="240"/>
      <c r="D7" s="240"/>
      <c r="E7" s="241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1.1000000000000001</v>
      </c>
      <c r="D11" s="18">
        <v>380</v>
      </c>
      <c r="E11" s="18">
        <f>C11*D11</f>
        <v>418.00000000000006</v>
      </c>
    </row>
    <row r="12" spans="1:5" x14ac:dyDescent="0.25">
      <c r="A12" s="16" t="s">
        <v>236</v>
      </c>
      <c r="B12" s="16" t="s">
        <v>14</v>
      </c>
      <c r="C12" s="16">
        <v>0.25</v>
      </c>
      <c r="D12" s="18">
        <v>2500</v>
      </c>
      <c r="E12" s="18">
        <f>C12*D12</f>
        <v>625</v>
      </c>
    </row>
    <row r="13" spans="1:5" x14ac:dyDescent="0.25">
      <c r="A13" s="16" t="s">
        <v>229</v>
      </c>
      <c r="B13" s="16" t="s">
        <v>79</v>
      </c>
      <c r="C13" s="30">
        <v>90</v>
      </c>
      <c r="D13" s="18">
        <v>5</v>
      </c>
      <c r="E13" s="18">
        <f>C13*D13</f>
        <v>450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1510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110</v>
      </c>
      <c r="E18" s="46">
        <f>C18*D18</f>
        <v>110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230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1740</v>
      </c>
    </row>
    <row r="24" spans="1:5" x14ac:dyDescent="0.25">
      <c r="A24" s="256" t="s">
        <v>53</v>
      </c>
      <c r="B24" s="257"/>
    </row>
    <row r="25" spans="1:5" x14ac:dyDescent="0.25">
      <c r="A25" s="15" t="str">
        <f>A10</f>
        <v>1-Insumos</v>
      </c>
      <c r="B25" s="25">
        <f>E16</f>
        <v>1510</v>
      </c>
    </row>
    <row r="26" spans="1:5" x14ac:dyDescent="0.25">
      <c r="A26" s="22" t="str">
        <f>A17</f>
        <v>2-Serviços</v>
      </c>
      <c r="B26" s="25">
        <f>E20</f>
        <v>230</v>
      </c>
    </row>
    <row r="27" spans="1:5" x14ac:dyDescent="0.25">
      <c r="A27" s="11" t="s">
        <v>65</v>
      </c>
      <c r="B27" s="38">
        <f>SUM(B25:B26)</f>
        <v>1740</v>
      </c>
    </row>
    <row r="30" spans="1:5" x14ac:dyDescent="0.25">
      <c r="A30" s="253" t="s">
        <v>520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54" t="s">
        <v>55</v>
      </c>
      <c r="B32" s="254"/>
      <c r="C32" s="254"/>
      <c r="D32" s="254"/>
    </row>
    <row r="33" spans="1:4" ht="15.75" x14ac:dyDescent="0.25">
      <c r="A33" s="109" t="s">
        <v>562</v>
      </c>
      <c r="B33" s="109"/>
      <c r="C33" s="254"/>
      <c r="D33" s="254"/>
    </row>
    <row r="34" spans="1:4" ht="15.75" x14ac:dyDescent="0.25">
      <c r="A34" s="254" t="s">
        <v>57</v>
      </c>
      <c r="B34" s="254"/>
      <c r="C34" s="254"/>
      <c r="D34" s="254"/>
    </row>
    <row r="35" spans="1:4" ht="15.75" x14ac:dyDescent="0.25">
      <c r="A35" s="254" t="s">
        <v>563</v>
      </c>
      <c r="B35" s="254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0" workbookViewId="0">
      <selection activeCell="I9" sqref="I9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3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3</v>
      </c>
      <c r="B4" s="240"/>
      <c r="C4" s="240"/>
      <c r="D4" s="240"/>
      <c r="E4" s="241"/>
    </row>
    <row r="5" spans="1:5" x14ac:dyDescent="0.25">
      <c r="A5" s="239" t="s">
        <v>291</v>
      </c>
      <c r="B5" s="240"/>
      <c r="C5" s="240"/>
      <c r="D5" s="240"/>
      <c r="E5" s="241"/>
    </row>
    <row r="6" spans="1:5" x14ac:dyDescent="0.25">
      <c r="A6" s="68" t="s">
        <v>498</v>
      </c>
      <c r="B6" s="58"/>
      <c r="C6" s="58"/>
      <c r="D6" s="58"/>
      <c r="E6" s="59"/>
    </row>
    <row r="7" spans="1:5" x14ac:dyDescent="0.25">
      <c r="A7" s="268" t="s">
        <v>518</v>
      </c>
      <c r="B7" s="240"/>
      <c r="C7" s="240"/>
      <c r="D7" s="240"/>
      <c r="E7" s="241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</v>
      </c>
      <c r="D11" s="160">
        <v>350</v>
      </c>
      <c r="E11" s="160">
        <f>C11*D11</f>
        <v>350</v>
      </c>
    </row>
    <row r="12" spans="1:5" x14ac:dyDescent="0.25">
      <c r="A12" s="16" t="s">
        <v>236</v>
      </c>
      <c r="B12" s="16" t="s">
        <v>14</v>
      </c>
      <c r="C12" s="16">
        <v>0.16</v>
      </c>
      <c r="D12" s="160">
        <v>2500</v>
      </c>
      <c r="E12" s="160">
        <f>C12*D12</f>
        <v>400</v>
      </c>
    </row>
    <row r="13" spans="1:5" x14ac:dyDescent="0.25">
      <c r="A13" s="16" t="s">
        <v>229</v>
      </c>
      <c r="B13" s="16" t="s">
        <v>79</v>
      </c>
      <c r="C13" s="30">
        <v>80</v>
      </c>
      <c r="D13" s="160">
        <v>5</v>
      </c>
      <c r="E13" s="160">
        <f>C13*D13</f>
        <v>400</v>
      </c>
    </row>
    <row r="14" spans="1:5" x14ac:dyDescent="0.25">
      <c r="A14" s="16" t="s">
        <v>230</v>
      </c>
      <c r="B14" s="16" t="s">
        <v>231</v>
      </c>
      <c r="C14" s="30">
        <v>2</v>
      </c>
      <c r="D14" s="160">
        <v>3.5</v>
      </c>
      <c r="E14" s="160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60">
        <v>5</v>
      </c>
      <c r="E15" s="160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1167</v>
      </c>
    </row>
    <row r="17" spans="1:5" x14ac:dyDescent="0.25">
      <c r="A17" s="22" t="s">
        <v>80</v>
      </c>
      <c r="B17" s="22"/>
      <c r="C17" s="33"/>
      <c r="D17" s="161"/>
      <c r="E17" s="162"/>
    </row>
    <row r="18" spans="1:5" x14ac:dyDescent="0.25">
      <c r="A18" s="34" t="s">
        <v>233</v>
      </c>
      <c r="B18" s="34" t="s">
        <v>50</v>
      </c>
      <c r="C18" s="35">
        <v>1</v>
      </c>
      <c r="D18" s="163">
        <v>100</v>
      </c>
      <c r="E18" s="163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163">
        <v>120</v>
      </c>
      <c r="E19" s="163">
        <f>C19*D19</f>
        <v>120</v>
      </c>
    </row>
    <row r="20" spans="1:5" x14ac:dyDescent="0.25">
      <c r="A20" s="3" t="s">
        <v>51</v>
      </c>
      <c r="B20" s="31"/>
      <c r="C20" s="32"/>
      <c r="D20" s="164"/>
      <c r="E20" s="165">
        <f>SUM(E18:E19)</f>
        <v>220</v>
      </c>
    </row>
    <row r="21" spans="1:5" x14ac:dyDescent="0.25">
      <c r="A21" s="37" t="s">
        <v>65</v>
      </c>
      <c r="B21" s="37"/>
      <c r="C21" s="37"/>
      <c r="D21" s="166"/>
      <c r="E21" s="166">
        <f>SUM(E16,E20)</f>
        <v>1387</v>
      </c>
    </row>
    <row r="24" spans="1:5" x14ac:dyDescent="0.25">
      <c r="A24" s="256" t="s">
        <v>53</v>
      </c>
      <c r="B24" s="257"/>
    </row>
    <row r="25" spans="1:5" x14ac:dyDescent="0.25">
      <c r="A25" s="15" t="str">
        <f>A10</f>
        <v>1-Insumos</v>
      </c>
      <c r="B25" s="25">
        <f>E16</f>
        <v>1167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1387</v>
      </c>
    </row>
    <row r="30" spans="1:5" x14ac:dyDescent="0.25">
      <c r="A30" s="253" t="s">
        <v>520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54" t="s">
        <v>55</v>
      </c>
      <c r="B32" s="254"/>
      <c r="C32" s="254"/>
      <c r="D32" s="254"/>
    </row>
    <row r="33" spans="1:4" ht="15.75" x14ac:dyDescent="0.25">
      <c r="A33" s="109" t="s">
        <v>562</v>
      </c>
      <c r="B33" s="109"/>
      <c r="C33" s="254"/>
      <c r="D33" s="254"/>
    </row>
    <row r="34" spans="1:4" ht="15.75" x14ac:dyDescent="0.25">
      <c r="A34" s="254" t="s">
        <v>57</v>
      </c>
      <c r="B34" s="254"/>
      <c r="C34" s="254"/>
      <c r="D34" s="254"/>
    </row>
    <row r="35" spans="1:4" ht="15.75" x14ac:dyDescent="0.25">
      <c r="A35" s="254" t="s">
        <v>563</v>
      </c>
      <c r="B35" s="254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7" workbookViewId="0">
      <selection activeCell="I10" sqref="I10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5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39" t="s">
        <v>480</v>
      </c>
      <c r="B4" s="240"/>
      <c r="C4" s="240"/>
      <c r="D4" s="240"/>
      <c r="E4" s="241"/>
    </row>
    <row r="5" spans="1:5" x14ac:dyDescent="0.25">
      <c r="A5" s="239" t="s">
        <v>239</v>
      </c>
      <c r="B5" s="240"/>
      <c r="C5" s="240"/>
      <c r="D5" s="240"/>
      <c r="E5" s="24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8" t="s">
        <v>518</v>
      </c>
      <c r="B7" s="240"/>
      <c r="C7" s="240"/>
      <c r="D7" s="240"/>
      <c r="E7" s="241"/>
    </row>
    <row r="8" spans="1:5" x14ac:dyDescent="0.25">
      <c r="A8" s="268" t="s">
        <v>556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1.2</v>
      </c>
      <c r="D12" s="139">
        <v>2500</v>
      </c>
      <c r="E12" s="139">
        <f>C12*D12</f>
        <v>3000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482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483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484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485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486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487</v>
      </c>
      <c r="B19" s="16" t="s">
        <v>79</v>
      </c>
      <c r="C19" s="16">
        <v>680</v>
      </c>
      <c r="D19" s="139">
        <v>4.5</v>
      </c>
      <c r="E19" s="139">
        <f t="shared" si="0"/>
        <v>3060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6711.5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488</v>
      </c>
      <c r="C22" s="35">
        <v>270</v>
      </c>
      <c r="D22" s="167">
        <v>9</v>
      </c>
      <c r="E22" s="167">
        <f>C22*D22</f>
        <v>2430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2430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481</v>
      </c>
      <c r="B25" s="45" t="s">
        <v>50</v>
      </c>
      <c r="C25" s="168">
        <v>15</v>
      </c>
      <c r="D25" s="169">
        <v>0.05</v>
      </c>
      <c r="E25" s="170">
        <f>C25*D25*365</f>
        <v>273.75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273.75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9415.25</v>
      </c>
    </row>
    <row r="30" spans="1:5" x14ac:dyDescent="0.25">
      <c r="A30" s="256" t="s">
        <v>53</v>
      </c>
      <c r="B30" s="257"/>
    </row>
    <row r="31" spans="1:5" x14ac:dyDescent="0.25">
      <c r="A31" s="15" t="str">
        <f>A11</f>
        <v>1-Insumos</v>
      </c>
      <c r="B31" s="25">
        <f>E20</f>
        <v>6711.5</v>
      </c>
    </row>
    <row r="32" spans="1:5" x14ac:dyDescent="0.25">
      <c r="A32" s="22" t="str">
        <f>A21</f>
        <v>2-Serviços</v>
      </c>
      <c r="B32" s="25">
        <f>E23</f>
        <v>2430</v>
      </c>
    </row>
    <row r="33" spans="1:4" x14ac:dyDescent="0.25">
      <c r="A33" s="22" t="str">
        <f>A24</f>
        <v>3-Outros Serviços</v>
      </c>
      <c r="B33" s="25">
        <f>E26</f>
        <v>273.75</v>
      </c>
    </row>
    <row r="34" spans="1:4" x14ac:dyDescent="0.25">
      <c r="A34" s="11" t="s">
        <v>65</v>
      </c>
      <c r="B34" s="38">
        <f>SUM(B31:B33)</f>
        <v>9415.25</v>
      </c>
    </row>
    <row r="37" spans="1:4" x14ac:dyDescent="0.25">
      <c r="A37" s="253" t="s">
        <v>520</v>
      </c>
      <c r="B37" s="253"/>
      <c r="C37" s="253"/>
      <c r="D37" s="253"/>
    </row>
    <row r="38" spans="1:4" x14ac:dyDescent="0.25">
      <c r="A38" t="s">
        <v>54</v>
      </c>
    </row>
    <row r="39" spans="1:4" ht="15.75" x14ac:dyDescent="0.25">
      <c r="A39" s="254" t="s">
        <v>55</v>
      </c>
      <c r="B39" s="254"/>
      <c r="C39" s="254"/>
      <c r="D39" s="254"/>
    </row>
    <row r="40" spans="1:4" ht="15.75" x14ac:dyDescent="0.25">
      <c r="A40" s="109" t="s">
        <v>562</v>
      </c>
      <c r="B40" s="109"/>
      <c r="C40" s="254"/>
      <c r="D40" s="254"/>
    </row>
    <row r="41" spans="1:4" ht="15.75" x14ac:dyDescent="0.25">
      <c r="A41" s="254" t="s">
        <v>57</v>
      </c>
      <c r="B41" s="254"/>
      <c r="C41" s="254"/>
      <c r="D41" s="254"/>
    </row>
    <row r="42" spans="1:4" ht="15.75" x14ac:dyDescent="0.25">
      <c r="A42" s="254" t="s">
        <v>563</v>
      </c>
      <c r="B42" s="254"/>
    </row>
  </sheetData>
  <mergeCells count="18"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7" workbookViewId="0">
      <selection activeCell="F37" sqref="F37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4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39" t="s">
        <v>238</v>
      </c>
      <c r="B4" s="240"/>
      <c r="C4" s="240"/>
      <c r="D4" s="240"/>
      <c r="E4" s="241"/>
    </row>
    <row r="5" spans="1:5" x14ac:dyDescent="0.25">
      <c r="A5" s="239" t="s">
        <v>239</v>
      </c>
      <c r="B5" s="240"/>
      <c r="C5" s="240"/>
      <c r="D5" s="240"/>
      <c r="E5" s="24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8" t="s">
        <v>518</v>
      </c>
      <c r="B7" s="240"/>
      <c r="C7" s="240"/>
      <c r="D7" s="240"/>
      <c r="E7" s="241"/>
    </row>
    <row r="8" spans="1:5" x14ac:dyDescent="0.25">
      <c r="A8" s="268" t="s">
        <v>557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1.82</v>
      </c>
      <c r="D12" s="139">
        <v>2500</v>
      </c>
      <c r="E12" s="139">
        <f>C12*D12</f>
        <v>4550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482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483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484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485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486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487</v>
      </c>
      <c r="B19" s="16" t="s">
        <v>79</v>
      </c>
      <c r="C19" s="16">
        <v>760</v>
      </c>
      <c r="D19" s="139">
        <v>4.5</v>
      </c>
      <c r="E19" s="139">
        <f t="shared" si="0"/>
        <v>3420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8621.5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488</v>
      </c>
      <c r="C22" s="35">
        <v>155</v>
      </c>
      <c r="D22" s="167">
        <v>9</v>
      </c>
      <c r="E22" s="167">
        <f>C22*D22</f>
        <v>1395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1395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481</v>
      </c>
      <c r="B25" s="45" t="s">
        <v>50</v>
      </c>
      <c r="C25" s="168">
        <v>25</v>
      </c>
      <c r="D25" s="169">
        <v>0.05</v>
      </c>
      <c r="E25" s="170">
        <f>C25*D25*365</f>
        <v>456.25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456.25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10472.75</v>
      </c>
    </row>
    <row r="30" spans="1:5" x14ac:dyDescent="0.25">
      <c r="A30" s="256" t="s">
        <v>53</v>
      </c>
      <c r="B30" s="257"/>
    </row>
    <row r="31" spans="1:5" x14ac:dyDescent="0.25">
      <c r="A31" s="15" t="str">
        <f>A11</f>
        <v>1-Insumos</v>
      </c>
      <c r="B31" s="25">
        <f>E20</f>
        <v>8621.5</v>
      </c>
    </row>
    <row r="32" spans="1:5" x14ac:dyDescent="0.25">
      <c r="A32" s="22" t="str">
        <f>A21</f>
        <v>2-Serviços</v>
      </c>
      <c r="B32" s="25">
        <f>E23</f>
        <v>1395</v>
      </c>
    </row>
    <row r="33" spans="1:4" x14ac:dyDescent="0.25">
      <c r="A33" s="22" t="str">
        <f>A24</f>
        <v>3-Outros Serviços</v>
      </c>
      <c r="B33" s="25">
        <f>E26</f>
        <v>456.25</v>
      </c>
    </row>
    <row r="34" spans="1:4" x14ac:dyDescent="0.25">
      <c r="A34" s="11" t="s">
        <v>65</v>
      </c>
      <c r="B34" s="38">
        <f>SUM(B31:B33)</f>
        <v>10472.75</v>
      </c>
    </row>
    <row r="37" spans="1:4" x14ac:dyDescent="0.25">
      <c r="A37" s="253" t="s">
        <v>520</v>
      </c>
      <c r="B37" s="253"/>
      <c r="C37" s="253"/>
      <c r="D37" s="253"/>
    </row>
    <row r="38" spans="1:4" x14ac:dyDescent="0.25">
      <c r="A38" t="s">
        <v>54</v>
      </c>
    </row>
    <row r="39" spans="1:4" ht="15.75" x14ac:dyDescent="0.25">
      <c r="A39" s="254" t="s">
        <v>55</v>
      </c>
      <c r="B39" s="254"/>
      <c r="C39" s="254"/>
      <c r="D39" s="254"/>
    </row>
    <row r="40" spans="1:4" ht="15.75" x14ac:dyDescent="0.25">
      <c r="A40" s="109" t="s">
        <v>562</v>
      </c>
      <c r="B40" s="109"/>
      <c r="C40" s="254"/>
      <c r="D40" s="254"/>
    </row>
    <row r="41" spans="1:4" ht="15.75" x14ac:dyDescent="0.25">
      <c r="A41" s="254" t="s">
        <v>57</v>
      </c>
      <c r="B41" s="254"/>
      <c r="C41" s="254"/>
      <c r="D41" s="254"/>
    </row>
    <row r="42" spans="1:4" ht="15.75" x14ac:dyDescent="0.25">
      <c r="A42" s="254" t="s">
        <v>563</v>
      </c>
      <c r="B42" s="254"/>
    </row>
    <row r="43" spans="1:4" ht="15.75" x14ac:dyDescent="0.25">
      <c r="A43" s="234"/>
      <c r="B43" s="234"/>
      <c r="C43" s="254"/>
      <c r="D43" s="254"/>
    </row>
    <row r="44" spans="1:4" ht="15.75" x14ac:dyDescent="0.25">
      <c r="A44" s="253"/>
      <c r="B44" s="234"/>
      <c r="C44" s="254"/>
      <c r="D44" s="254"/>
    </row>
    <row r="45" spans="1:4" ht="15.75" x14ac:dyDescent="0.25">
      <c r="A45" s="234"/>
      <c r="B45" s="234"/>
      <c r="C45" s="254"/>
      <c r="D45" s="254"/>
    </row>
    <row r="46" spans="1:4" x14ac:dyDescent="0.25">
      <c r="A46" s="234"/>
      <c r="B46" s="234"/>
    </row>
  </sheetData>
  <mergeCells count="25">
    <mergeCell ref="A8:E8"/>
    <mergeCell ref="A1:A2"/>
    <mergeCell ref="B1:E2"/>
    <mergeCell ref="A3:E3"/>
    <mergeCell ref="A4:E4"/>
    <mergeCell ref="A5:E5"/>
    <mergeCell ref="A7:E7"/>
    <mergeCell ref="A9:E9"/>
    <mergeCell ref="A10:E10"/>
    <mergeCell ref="A43:B43"/>
    <mergeCell ref="C43:D43"/>
    <mergeCell ref="A44:B44"/>
    <mergeCell ref="C44:D44"/>
    <mergeCell ref="A30:B30"/>
    <mergeCell ref="A37:B37"/>
    <mergeCell ref="C37:D37"/>
    <mergeCell ref="A39:B39"/>
    <mergeCell ref="C39:D39"/>
    <mergeCell ref="C40:D40"/>
    <mergeCell ref="A42:B42"/>
    <mergeCell ref="A46:B46"/>
    <mergeCell ref="A41:B41"/>
    <mergeCell ref="C41:D41"/>
    <mergeCell ref="A45:B45"/>
    <mergeCell ref="C45:D4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44" workbookViewId="0">
      <selection activeCell="A66" sqref="A66:B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9.25" customHeight="1" x14ac:dyDescent="0.25">
      <c r="A2" s="236"/>
      <c r="B2" s="237"/>
      <c r="C2" s="237"/>
      <c r="D2" s="237"/>
      <c r="E2" s="237"/>
    </row>
    <row r="3" spans="1:5" x14ac:dyDescent="0.25">
      <c r="A3" s="238" t="s">
        <v>454</v>
      </c>
      <c r="B3" s="238"/>
      <c r="C3" s="239" t="s">
        <v>2</v>
      </c>
      <c r="D3" s="240"/>
      <c r="E3" s="241"/>
    </row>
    <row r="4" spans="1:5" x14ac:dyDescent="0.25">
      <c r="A4" s="242" t="s">
        <v>455</v>
      </c>
      <c r="B4" s="243"/>
      <c r="C4" s="239" t="s">
        <v>456</v>
      </c>
      <c r="D4" s="240"/>
      <c r="E4" s="241"/>
    </row>
    <row r="5" spans="1:5" ht="15.75" x14ac:dyDescent="0.25">
      <c r="A5" s="244" t="s">
        <v>518</v>
      </c>
      <c r="B5" s="244"/>
      <c r="C5" s="245" t="s">
        <v>442</v>
      </c>
      <c r="D5" s="246"/>
      <c r="E5" s="247"/>
    </row>
    <row r="6" spans="1:5" ht="15.75" x14ac:dyDescent="0.25">
      <c r="A6" s="258" t="s">
        <v>523</v>
      </c>
      <c r="B6" s="259"/>
      <c r="C6" s="245" t="s">
        <v>457</v>
      </c>
      <c r="D6" s="246"/>
      <c r="E6" s="247"/>
    </row>
    <row r="7" spans="1:5" x14ac:dyDescent="0.25">
      <c r="A7" s="250" t="s">
        <v>494</v>
      </c>
      <c r="B7" s="251"/>
      <c r="C7" s="251"/>
      <c r="D7" s="251"/>
      <c r="E7" s="252"/>
    </row>
    <row r="8" spans="1:5" x14ac:dyDescent="0.25">
      <c r="A8" s="235" t="s">
        <v>424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307.5</v>
      </c>
      <c r="E11" s="18">
        <f t="shared" ref="E11:E16" si="0">C11*D11</f>
        <v>461.25</v>
      </c>
    </row>
    <row r="12" spans="1:5" x14ac:dyDescent="0.25">
      <c r="A12" s="16" t="s">
        <v>425</v>
      </c>
      <c r="B12" s="55" t="s">
        <v>14</v>
      </c>
      <c r="C12" s="56">
        <v>0.6</v>
      </c>
      <c r="D12" s="18">
        <f>'[1]Referência Laranja'!D7</f>
        <v>2830.5</v>
      </c>
      <c r="E12" s="18">
        <f t="shared" si="0"/>
        <v>1698.3</v>
      </c>
    </row>
    <row r="13" spans="1:5" x14ac:dyDescent="0.25">
      <c r="A13" s="16" t="s">
        <v>67</v>
      </c>
      <c r="B13" s="55" t="s">
        <v>14</v>
      </c>
      <c r="C13" s="201">
        <v>8</v>
      </c>
      <c r="D13" s="18">
        <f>'[1]Referência Laranja'!D8</f>
        <v>406</v>
      </c>
      <c r="E13" s="18">
        <f t="shared" si="0"/>
        <v>3248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1736.2180000000001</v>
      </c>
      <c r="E14" s="18">
        <f t="shared" si="0"/>
        <v>1388.9744000000001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2007.5</v>
      </c>
      <c r="E15" s="18">
        <f t="shared" si="0"/>
        <v>1204.5</v>
      </c>
    </row>
    <row r="16" spans="1:5" x14ac:dyDescent="0.25">
      <c r="A16" s="16" t="s">
        <v>262</v>
      </c>
      <c r="B16" s="55" t="s">
        <v>14</v>
      </c>
      <c r="C16" s="56">
        <v>0.3</v>
      </c>
      <c r="D16" s="18">
        <f>'[1]Referência Laranja'!D11</f>
        <v>2519.2620000000002</v>
      </c>
      <c r="E16" s="18">
        <f t="shared" si="0"/>
        <v>755.77859999999998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8756.8029999999999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41">
        <v>150</v>
      </c>
      <c r="E19" s="18">
        <f>C19*D19</f>
        <v>450</v>
      </c>
    </row>
    <row r="20" spans="1:5" x14ac:dyDescent="0.25">
      <c r="A20" s="16" t="s">
        <v>426</v>
      </c>
      <c r="B20" s="120" t="s">
        <v>146</v>
      </c>
      <c r="C20" s="56">
        <v>4</v>
      </c>
      <c r="D20" s="41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41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444</v>
      </c>
      <c r="C24" s="202">
        <v>5</v>
      </c>
      <c r="D24" s="46">
        <f>'[1]Referência Laranja'!D13</f>
        <v>7.63</v>
      </c>
      <c r="E24" s="18">
        <f t="shared" ref="E24:E37" si="2">C24*D24</f>
        <v>38.15</v>
      </c>
    </row>
    <row r="25" spans="1:5" x14ac:dyDescent="0.25">
      <c r="A25" s="16" t="s">
        <v>33</v>
      </c>
      <c r="B25" s="45" t="s">
        <v>444</v>
      </c>
      <c r="C25" s="202">
        <v>6</v>
      </c>
      <c r="D25" s="46">
        <f>'[1]Referência Laranja'!D14</f>
        <v>89.333333333333329</v>
      </c>
      <c r="E25" s="18">
        <f t="shared" si="2"/>
        <v>536</v>
      </c>
    </row>
    <row r="26" spans="1:5" x14ac:dyDescent="0.25">
      <c r="A26" s="16" t="s">
        <v>34</v>
      </c>
      <c r="B26" s="45" t="s">
        <v>444</v>
      </c>
      <c r="C26" s="202">
        <v>3</v>
      </c>
      <c r="D26" s="46">
        <f>'[1]Referência Laranja'!D15</f>
        <v>41.666666666666664</v>
      </c>
      <c r="E26" s="18">
        <f t="shared" si="2"/>
        <v>125</v>
      </c>
    </row>
    <row r="27" spans="1:5" x14ac:dyDescent="0.25">
      <c r="A27" s="16" t="s">
        <v>35</v>
      </c>
      <c r="B27" s="45" t="s">
        <v>444</v>
      </c>
      <c r="C27" s="202">
        <v>6</v>
      </c>
      <c r="D27" s="46">
        <f>'[1]Referência Laranja'!D16</f>
        <v>30.939999999999998</v>
      </c>
      <c r="E27" s="18">
        <f t="shared" si="2"/>
        <v>185.64</v>
      </c>
    </row>
    <row r="28" spans="1:5" x14ac:dyDescent="0.25">
      <c r="A28" s="34" t="s">
        <v>16</v>
      </c>
      <c r="B28" s="45" t="s">
        <v>444</v>
      </c>
      <c r="C28" s="202">
        <v>6</v>
      </c>
      <c r="D28" s="46">
        <f>'[1]Referência Laranja'!D17</f>
        <v>24.7</v>
      </c>
      <c r="E28" s="18">
        <f t="shared" si="2"/>
        <v>148.19999999999999</v>
      </c>
    </row>
    <row r="29" spans="1:5" x14ac:dyDescent="0.25">
      <c r="A29" s="34" t="s">
        <v>18</v>
      </c>
      <c r="B29" s="45" t="s">
        <v>444</v>
      </c>
      <c r="C29" s="202">
        <v>1</v>
      </c>
      <c r="D29" s="46">
        <f>'[1]Referência Laranja'!D18</f>
        <v>81</v>
      </c>
      <c r="E29" s="18">
        <f t="shared" si="2"/>
        <v>81</v>
      </c>
    </row>
    <row r="30" spans="1:5" x14ac:dyDescent="0.25">
      <c r="A30" s="34" t="s">
        <v>19</v>
      </c>
      <c r="B30" s="45" t="s">
        <v>444</v>
      </c>
      <c r="C30" s="202">
        <v>4</v>
      </c>
      <c r="D30" s="46">
        <f>'[1]Referência Laranja'!D19</f>
        <v>71.2</v>
      </c>
      <c r="E30" s="18">
        <f t="shared" si="2"/>
        <v>284.8</v>
      </c>
    </row>
    <row r="31" spans="1:5" x14ac:dyDescent="0.25">
      <c r="A31" s="34" t="s">
        <v>29</v>
      </c>
      <c r="B31" s="45" t="s">
        <v>444</v>
      </c>
      <c r="C31" s="202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51" t="s">
        <v>30</v>
      </c>
      <c r="B32" s="45" t="s">
        <v>444</v>
      </c>
      <c r="C32" s="202">
        <v>0.12</v>
      </c>
      <c r="D32" s="46">
        <f>'[1]Referência Laranja'!D21</f>
        <v>338.42857142857144</v>
      </c>
      <c r="E32" s="18">
        <f t="shared" si="2"/>
        <v>40.611428571428569</v>
      </c>
    </row>
    <row r="33" spans="1:5" x14ac:dyDescent="0.25">
      <c r="A33" s="136" t="s">
        <v>21</v>
      </c>
      <c r="B33" s="45" t="s">
        <v>444</v>
      </c>
      <c r="C33" s="202">
        <v>0.8</v>
      </c>
      <c r="D33" s="46">
        <f>'[1]Referência Laranja'!D22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444</v>
      </c>
      <c r="C34" s="202">
        <v>0.8</v>
      </c>
      <c r="D34" s="46">
        <f>'[1]Referência Laranja'!D23</f>
        <v>54.666666666666664</v>
      </c>
      <c r="E34" s="18">
        <f t="shared" si="2"/>
        <v>43.733333333333334</v>
      </c>
    </row>
    <row r="35" spans="1:5" x14ac:dyDescent="0.25">
      <c r="A35" s="136" t="s">
        <v>23</v>
      </c>
      <c r="B35" s="45" t="s">
        <v>444</v>
      </c>
      <c r="C35" s="202">
        <v>1</v>
      </c>
      <c r="D35" s="46">
        <f>'[1]Referência Laranja'!D24</f>
        <v>106</v>
      </c>
      <c r="E35" s="18">
        <f t="shared" si="2"/>
        <v>106</v>
      </c>
    </row>
    <row r="36" spans="1:5" x14ac:dyDescent="0.25">
      <c r="A36" s="136" t="s">
        <v>431</v>
      </c>
      <c r="B36" s="45" t="s">
        <v>427</v>
      </c>
      <c r="C36" s="202">
        <v>1</v>
      </c>
      <c r="D36" s="46">
        <f>'[1]Referência Laranja'!D25</f>
        <v>28.833333333333332</v>
      </c>
      <c r="E36" s="18">
        <f t="shared" si="2"/>
        <v>28.833333333333332</v>
      </c>
    </row>
    <row r="37" spans="1:5" x14ac:dyDescent="0.25">
      <c r="A37" s="136" t="s">
        <v>432</v>
      </c>
      <c r="B37" s="45" t="s">
        <v>427</v>
      </c>
      <c r="C37" s="202">
        <v>1</v>
      </c>
      <c r="D37" s="46">
        <f>'[1]Referência Laranja'!D26</f>
        <v>66.5</v>
      </c>
      <c r="E37" s="18">
        <f t="shared" si="2"/>
        <v>66.5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1955.7480952380952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434</v>
      </c>
      <c r="B40" s="45" t="s">
        <v>146</v>
      </c>
      <c r="C40" s="57">
        <v>6</v>
      </c>
      <c r="D40" s="152">
        <v>150</v>
      </c>
      <c r="E40" s="18">
        <f t="shared" ref="E40:E44" si="3">C40*D40</f>
        <v>900</v>
      </c>
    </row>
    <row r="41" spans="1:5" x14ac:dyDescent="0.25">
      <c r="A41" s="149" t="s">
        <v>433</v>
      </c>
      <c r="B41" s="45" t="s">
        <v>146</v>
      </c>
      <c r="C41" s="57">
        <v>12</v>
      </c>
      <c r="D41" s="152">
        <v>150</v>
      </c>
      <c r="E41" s="18">
        <f t="shared" si="3"/>
        <v>1800</v>
      </c>
    </row>
    <row r="42" spans="1:5" x14ac:dyDescent="0.25">
      <c r="A42" s="34" t="s">
        <v>447</v>
      </c>
      <c r="B42" s="45" t="s">
        <v>63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34" t="s">
        <v>435</v>
      </c>
      <c r="B43" s="45" t="s">
        <v>63</v>
      </c>
      <c r="C43" s="57">
        <v>4</v>
      </c>
      <c r="D43" s="152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41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458</v>
      </c>
      <c r="C47" s="45">
        <v>800</v>
      </c>
      <c r="D47" s="18">
        <v>6</v>
      </c>
      <c r="E47" s="18">
        <f t="shared" ref="E47:E50" si="4">C47*D47</f>
        <v>4800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1800</v>
      </c>
      <c r="E48" s="18">
        <f t="shared" si="4"/>
        <v>1800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150</v>
      </c>
      <c r="E49" s="18">
        <f t="shared" si="4"/>
        <v>450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150</v>
      </c>
      <c r="E50" s="18">
        <f t="shared" si="4"/>
        <v>450</v>
      </c>
    </row>
    <row r="51" spans="1:5" x14ac:dyDescent="0.25">
      <c r="A51" s="3" t="s">
        <v>111</v>
      </c>
      <c r="B51" s="3"/>
      <c r="C51" s="3"/>
      <c r="D51" s="3"/>
      <c r="E51" s="38">
        <f>SUM(E47:E50)</f>
        <v>7500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25562.551095238094</v>
      </c>
    </row>
    <row r="55" spans="1:5" x14ac:dyDescent="0.25">
      <c r="A55" s="256" t="s">
        <v>53</v>
      </c>
      <c r="B55" s="257"/>
    </row>
    <row r="56" spans="1:5" x14ac:dyDescent="0.25">
      <c r="A56" s="15" t="s">
        <v>139</v>
      </c>
      <c r="B56" s="67">
        <f>E17</f>
        <v>8756.8029999999999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1955.7480952380952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7500</v>
      </c>
    </row>
    <row r="61" spans="1:5" x14ac:dyDescent="0.25">
      <c r="A61" s="11" t="s">
        <v>52</v>
      </c>
      <c r="B61" s="38">
        <f>SUM(B56:B60)</f>
        <v>25562.551095238094</v>
      </c>
    </row>
    <row r="64" spans="1:5" x14ac:dyDescent="0.25">
      <c r="A64" s="253" t="s">
        <v>520</v>
      </c>
      <c r="B64" s="253"/>
      <c r="C64" s="253"/>
      <c r="D64" s="253"/>
    </row>
    <row r="65" spans="1:4" x14ac:dyDescent="0.25">
      <c r="A65" t="s">
        <v>54</v>
      </c>
    </row>
    <row r="66" spans="1:4" ht="15.75" x14ac:dyDescent="0.25">
      <c r="A66" s="234" t="s">
        <v>55</v>
      </c>
      <c r="B66" s="234"/>
      <c r="C66" s="254"/>
      <c r="D66" s="254"/>
    </row>
    <row r="67" spans="1:4" ht="15.75" x14ac:dyDescent="0.25">
      <c r="A67" s="253" t="s">
        <v>56</v>
      </c>
      <c r="B67" s="234"/>
      <c r="C67" s="109"/>
      <c r="D67" s="109"/>
    </row>
    <row r="68" spans="1:4" ht="15.75" x14ac:dyDescent="0.25">
      <c r="A68" s="234" t="s">
        <v>57</v>
      </c>
      <c r="B68" s="234"/>
      <c r="C68" s="254"/>
      <c r="D68" s="254"/>
    </row>
    <row r="69" spans="1:4" ht="15.75" x14ac:dyDescent="0.25">
      <c r="A69" s="234" t="s">
        <v>58</v>
      </c>
      <c r="B69" s="234"/>
      <c r="C69" s="254"/>
      <c r="D69" s="254"/>
    </row>
  </sheetData>
  <mergeCells count="23">
    <mergeCell ref="A68:B68"/>
    <mergeCell ref="C68:D68"/>
    <mergeCell ref="A69:B69"/>
    <mergeCell ref="C69:D69"/>
    <mergeCell ref="A9:E9"/>
    <mergeCell ref="A55:B55"/>
    <mergeCell ref="A64:B64"/>
    <mergeCell ref="C64:D64"/>
    <mergeCell ref="A66:B66"/>
    <mergeCell ref="C66:D66"/>
    <mergeCell ref="A67:B67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3" workbookViewId="0">
      <selection activeCell="H32" sqref="H32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39" t="s">
        <v>235</v>
      </c>
      <c r="B4" s="240"/>
      <c r="C4" s="240"/>
      <c r="D4" s="240"/>
      <c r="E4" s="241"/>
    </row>
    <row r="5" spans="1:5" x14ac:dyDescent="0.25">
      <c r="A5" s="239" t="s">
        <v>239</v>
      </c>
      <c r="B5" s="240"/>
      <c r="C5" s="240"/>
      <c r="D5" s="240"/>
      <c r="E5" s="24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8" t="s">
        <v>518</v>
      </c>
      <c r="B7" s="240"/>
      <c r="C7" s="240"/>
      <c r="D7" s="240"/>
      <c r="E7" s="241"/>
    </row>
    <row r="8" spans="1:5" x14ac:dyDescent="0.25">
      <c r="A8" s="268" t="s">
        <v>558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213" t="s">
        <v>226</v>
      </c>
      <c r="D11" s="213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2.04</v>
      </c>
      <c r="D12" s="139">
        <v>2500</v>
      </c>
      <c r="E12" s="139">
        <f>C12*D12</f>
        <v>5100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482</v>
      </c>
      <c r="B14" s="16" t="s">
        <v>79</v>
      </c>
      <c r="C14" s="16">
        <v>20.399999999999999</v>
      </c>
      <c r="D14" s="139">
        <v>4.5</v>
      </c>
      <c r="E14" s="139">
        <f t="shared" si="0"/>
        <v>91.8</v>
      </c>
    </row>
    <row r="15" spans="1:5" s="27" customFormat="1" x14ac:dyDescent="0.25">
      <c r="A15" s="16" t="s">
        <v>483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484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485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486</v>
      </c>
      <c r="B18" s="16" t="s">
        <v>79</v>
      </c>
      <c r="C18" s="16">
        <v>130</v>
      </c>
      <c r="D18" s="139">
        <v>2.8</v>
      </c>
      <c r="E18" s="139">
        <f t="shared" si="0"/>
        <v>364</v>
      </c>
    </row>
    <row r="19" spans="1:5" x14ac:dyDescent="0.25">
      <c r="A19" s="16" t="s">
        <v>487</v>
      </c>
      <c r="B19" s="16" t="s">
        <v>79</v>
      </c>
      <c r="C19" s="16">
        <v>850</v>
      </c>
      <c r="D19" s="139">
        <v>4.5</v>
      </c>
      <c r="E19" s="139">
        <f t="shared" si="0"/>
        <v>3825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9718.2999999999993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488</v>
      </c>
      <c r="C22" s="35">
        <v>30</v>
      </c>
      <c r="D22" s="167">
        <v>50</v>
      </c>
      <c r="E22" s="167">
        <f>C22*D22</f>
        <v>1500</v>
      </c>
    </row>
    <row r="23" spans="1:5" x14ac:dyDescent="0.25">
      <c r="A23" s="34" t="s">
        <v>566</v>
      </c>
      <c r="B23" s="16" t="s">
        <v>488</v>
      </c>
      <c r="C23" s="35">
        <v>30</v>
      </c>
      <c r="D23" s="167">
        <v>6</v>
      </c>
      <c r="E23" s="167">
        <f>C23*D23</f>
        <v>180</v>
      </c>
    </row>
    <row r="24" spans="1:5" x14ac:dyDescent="0.25">
      <c r="A24" s="3" t="s">
        <v>45</v>
      </c>
      <c r="B24" s="31"/>
      <c r="C24" s="32"/>
      <c r="D24" s="32"/>
      <c r="E24" s="165">
        <f>SUM(E22:E23)</f>
        <v>1680</v>
      </c>
    </row>
    <row r="25" spans="1:5" x14ac:dyDescent="0.25">
      <c r="A25" s="22" t="s">
        <v>242</v>
      </c>
      <c r="B25" s="22"/>
      <c r="C25" s="33"/>
      <c r="D25" s="22"/>
      <c r="E25" s="162"/>
    </row>
    <row r="26" spans="1:5" x14ac:dyDescent="0.25">
      <c r="A26" s="118" t="s">
        <v>481</v>
      </c>
      <c r="B26" s="45" t="s">
        <v>50</v>
      </c>
      <c r="C26" s="168">
        <v>30</v>
      </c>
      <c r="D26" s="169">
        <v>0.05</v>
      </c>
      <c r="E26" s="170">
        <f>C26*D26*365</f>
        <v>547.5</v>
      </c>
    </row>
    <row r="27" spans="1:5" x14ac:dyDescent="0.25">
      <c r="A27" s="3" t="s">
        <v>51</v>
      </c>
      <c r="B27" s="31"/>
      <c r="C27" s="32"/>
      <c r="D27" s="32"/>
      <c r="E27" s="165">
        <f>SUM(E26:E26)</f>
        <v>547.5</v>
      </c>
    </row>
    <row r="28" spans="1:5" x14ac:dyDescent="0.25">
      <c r="A28" s="37" t="s">
        <v>65</v>
      </c>
      <c r="B28" s="37"/>
      <c r="C28" s="37"/>
      <c r="D28" s="37"/>
      <c r="E28" s="166">
        <f>SUM(E27,E20,E24)</f>
        <v>11945.8</v>
      </c>
    </row>
    <row r="31" spans="1:5" x14ac:dyDescent="0.25">
      <c r="A31" s="256" t="s">
        <v>53</v>
      </c>
      <c r="B31" s="257"/>
    </row>
    <row r="32" spans="1:5" x14ac:dyDescent="0.25">
      <c r="A32" s="15" t="str">
        <f>A11</f>
        <v>1-Insumos</v>
      </c>
      <c r="B32" s="25">
        <f>E20</f>
        <v>9718.2999999999993</v>
      </c>
    </row>
    <row r="33" spans="1:4" x14ac:dyDescent="0.25">
      <c r="A33" s="22" t="str">
        <f>A21</f>
        <v>2-Serviços</v>
      </c>
      <c r="B33" s="25">
        <f>E24</f>
        <v>1680</v>
      </c>
    </row>
    <row r="34" spans="1:4" x14ac:dyDescent="0.25">
      <c r="A34" s="22" t="str">
        <f>A25</f>
        <v>3-Outros Serviços</v>
      </c>
      <c r="B34" s="25">
        <f>E27</f>
        <v>547.5</v>
      </c>
    </row>
    <row r="35" spans="1:4" x14ac:dyDescent="0.25">
      <c r="A35" s="11" t="s">
        <v>65</v>
      </c>
      <c r="B35" s="38">
        <f>SUM(B32:B34)</f>
        <v>11945.8</v>
      </c>
    </row>
    <row r="38" spans="1:4" x14ac:dyDescent="0.25">
      <c r="A38" s="253" t="s">
        <v>520</v>
      </c>
      <c r="B38" s="253"/>
      <c r="C38" s="253"/>
      <c r="D38" s="253"/>
    </row>
    <row r="39" spans="1:4" x14ac:dyDescent="0.25">
      <c r="A39" t="s">
        <v>54</v>
      </c>
    </row>
    <row r="40" spans="1:4" ht="15.75" x14ac:dyDescent="0.25">
      <c r="A40" s="254" t="s">
        <v>55</v>
      </c>
      <c r="B40" s="254"/>
      <c r="C40" s="254"/>
      <c r="D40" s="254"/>
    </row>
    <row r="41" spans="1:4" ht="15.75" x14ac:dyDescent="0.25">
      <c r="A41" s="109" t="s">
        <v>562</v>
      </c>
      <c r="B41" s="109"/>
      <c r="C41" s="254"/>
      <c r="D41" s="254"/>
    </row>
    <row r="42" spans="1:4" ht="15.75" x14ac:dyDescent="0.25">
      <c r="A42" s="254" t="s">
        <v>57</v>
      </c>
      <c r="B42" s="254"/>
      <c r="C42" s="254"/>
      <c r="D42" s="254"/>
    </row>
    <row r="43" spans="1:4" ht="15.75" x14ac:dyDescent="0.25">
      <c r="A43" s="254" t="s">
        <v>563</v>
      </c>
      <c r="B43" s="254"/>
    </row>
    <row r="44" spans="1:4" ht="15.75" x14ac:dyDescent="0.25">
      <c r="A44" s="234" t="s">
        <v>58</v>
      </c>
      <c r="B44" s="234"/>
      <c r="C44" s="254"/>
      <c r="D44" s="254"/>
    </row>
    <row r="45" spans="1:4" ht="15.75" x14ac:dyDescent="0.25">
      <c r="A45" s="254"/>
      <c r="B45" s="254"/>
      <c r="C45" s="254"/>
      <c r="D45" s="254"/>
    </row>
  </sheetData>
  <mergeCells count="22">
    <mergeCell ref="A45:B45"/>
    <mergeCell ref="C45:D45"/>
    <mergeCell ref="C41:D41"/>
    <mergeCell ref="A43:B43"/>
    <mergeCell ref="A44:B44"/>
    <mergeCell ref="C44:D44"/>
    <mergeCell ref="A42:B42"/>
    <mergeCell ref="C42:D42"/>
    <mergeCell ref="A7:E7"/>
    <mergeCell ref="A8:E8"/>
    <mergeCell ref="A31:B31"/>
    <mergeCell ref="A1:A2"/>
    <mergeCell ref="B1:E2"/>
    <mergeCell ref="A3:E3"/>
    <mergeCell ref="A4:E4"/>
    <mergeCell ref="A5:E5"/>
    <mergeCell ref="A38:B38"/>
    <mergeCell ref="C38:D38"/>
    <mergeCell ref="A40:B40"/>
    <mergeCell ref="C40:D40"/>
    <mergeCell ref="A9:E9"/>
    <mergeCell ref="A10:E1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45" workbookViewId="0">
      <selection activeCell="A58" sqref="A58:B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4"/>
      <c r="B1" s="265" t="s">
        <v>0</v>
      </c>
      <c r="C1" s="265"/>
      <c r="D1" s="265"/>
      <c r="E1" s="265"/>
    </row>
    <row r="2" spans="1:5" ht="27.75" customHeight="1" x14ac:dyDescent="0.25">
      <c r="A2" s="264"/>
      <c r="B2" s="265"/>
      <c r="C2" s="265"/>
      <c r="D2" s="265"/>
      <c r="E2" s="265"/>
    </row>
    <row r="3" spans="1:5" x14ac:dyDescent="0.25">
      <c r="A3" s="266" t="s">
        <v>1</v>
      </c>
      <c r="B3" s="266"/>
      <c r="C3" s="260" t="s">
        <v>2</v>
      </c>
      <c r="D3" s="261"/>
      <c r="E3" s="262"/>
    </row>
    <row r="4" spans="1:5" x14ac:dyDescent="0.25">
      <c r="A4" s="267" t="s">
        <v>3</v>
      </c>
      <c r="B4" s="267"/>
      <c r="C4" s="260" t="s">
        <v>4</v>
      </c>
      <c r="D4" s="261"/>
      <c r="E4" s="262"/>
    </row>
    <row r="5" spans="1:5" ht="15.75" x14ac:dyDescent="0.25">
      <c r="A5" s="244" t="s">
        <v>518</v>
      </c>
      <c r="B5" s="244"/>
      <c r="C5" s="260" t="s">
        <v>5</v>
      </c>
      <c r="D5" s="261"/>
      <c r="E5" s="262"/>
    </row>
    <row r="6" spans="1:5" x14ac:dyDescent="0.25">
      <c r="A6" s="268" t="s">
        <v>524</v>
      </c>
      <c r="B6" s="241"/>
      <c r="C6" s="146" t="s">
        <v>244</v>
      </c>
      <c r="D6" s="146"/>
      <c r="E6" s="147"/>
    </row>
    <row r="7" spans="1:5" x14ac:dyDescent="0.25">
      <c r="A7" s="250" t="s">
        <v>525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2" t="s">
        <v>9</v>
      </c>
      <c r="C10" s="2" t="s">
        <v>459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4">
        <v>1.5329999999999999</v>
      </c>
      <c r="D11" s="155">
        <v>2685</v>
      </c>
      <c r="E11" s="155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4">
        <v>1.5</v>
      </c>
      <c r="D12" s="155">
        <f>'[1]Referência Café Baixa'!D7</f>
        <v>307.5</v>
      </c>
      <c r="E12" s="155">
        <f t="shared" ref="E12:E31" si="0">PRODUCT(C12*D12)</f>
        <v>461.25</v>
      </c>
    </row>
    <row r="13" spans="1:5" x14ac:dyDescent="0.25">
      <c r="A13" s="7" t="s">
        <v>16</v>
      </c>
      <c r="B13" s="7" t="s">
        <v>17</v>
      </c>
      <c r="C13" s="154">
        <v>2</v>
      </c>
      <c r="D13" s="155">
        <f>'[1]Referência Café Baixa'!D9</f>
        <v>81</v>
      </c>
      <c r="E13" s="155">
        <f t="shared" si="0"/>
        <v>162</v>
      </c>
    </row>
    <row r="14" spans="1:5" x14ac:dyDescent="0.25">
      <c r="A14" s="7" t="s">
        <v>18</v>
      </c>
      <c r="B14" s="7" t="s">
        <v>17</v>
      </c>
      <c r="C14" s="154">
        <v>1.2</v>
      </c>
      <c r="D14" s="155">
        <f>'[1]Referência Café Baixa'!D10</f>
        <v>305.66666666666669</v>
      </c>
      <c r="E14" s="155">
        <f t="shared" si="0"/>
        <v>366.8</v>
      </c>
    </row>
    <row r="15" spans="1:5" x14ac:dyDescent="0.25">
      <c r="A15" s="7" t="s">
        <v>19</v>
      </c>
      <c r="B15" s="7" t="s">
        <v>17</v>
      </c>
      <c r="C15" s="154">
        <v>3</v>
      </c>
      <c r="D15" s="155">
        <f>'[1]Referência Café Baixa'!D11</f>
        <v>71.2</v>
      </c>
      <c r="E15" s="155">
        <f t="shared" si="0"/>
        <v>213.60000000000002</v>
      </c>
    </row>
    <row r="16" spans="1:5" x14ac:dyDescent="0.25">
      <c r="A16" s="7" t="s">
        <v>20</v>
      </c>
      <c r="B16" s="7" t="s">
        <v>17</v>
      </c>
      <c r="C16" s="154">
        <v>1</v>
      </c>
      <c r="D16" s="155">
        <f>'[1]Referência Café Baixa'!D12</f>
        <v>59.714285714285715</v>
      </c>
      <c r="E16" s="155">
        <f t="shared" si="0"/>
        <v>59.714285714285715</v>
      </c>
    </row>
    <row r="17" spans="1:5" x14ac:dyDescent="0.25">
      <c r="A17" s="7" t="s">
        <v>21</v>
      </c>
      <c r="B17" s="7" t="s">
        <v>17</v>
      </c>
      <c r="C17" s="154">
        <v>5</v>
      </c>
      <c r="D17" s="155">
        <f>'[1]Referência Café Baixa'!D13</f>
        <v>32.700000000000003</v>
      </c>
      <c r="E17" s="155">
        <f t="shared" si="0"/>
        <v>163.5</v>
      </c>
    </row>
    <row r="18" spans="1:5" x14ac:dyDescent="0.25">
      <c r="A18" s="7" t="s">
        <v>22</v>
      </c>
      <c r="B18" s="7" t="s">
        <v>17</v>
      </c>
      <c r="C18" s="154">
        <v>0.1</v>
      </c>
      <c r="D18" s="155">
        <f>'[1]Referência Café Baixa'!D14</f>
        <v>1525</v>
      </c>
      <c r="E18" s="155">
        <f t="shared" si="0"/>
        <v>152.5</v>
      </c>
    </row>
    <row r="19" spans="1:5" x14ac:dyDescent="0.25">
      <c r="A19" s="7" t="s">
        <v>23</v>
      </c>
      <c r="B19" s="7" t="s">
        <v>17</v>
      </c>
      <c r="C19" s="154">
        <v>0.5</v>
      </c>
      <c r="D19" s="155">
        <f>'[1]Referência Café Baixa'!D15</f>
        <v>557.5</v>
      </c>
      <c r="E19" s="155">
        <f t="shared" si="0"/>
        <v>278.75</v>
      </c>
    </row>
    <row r="20" spans="1:5" x14ac:dyDescent="0.25">
      <c r="A20" s="7" t="s">
        <v>24</v>
      </c>
      <c r="B20" s="7" t="s">
        <v>17</v>
      </c>
      <c r="C20" s="154">
        <v>2</v>
      </c>
      <c r="D20" s="155">
        <f>'[1]Referência Café Baixa'!D16</f>
        <v>171</v>
      </c>
      <c r="E20" s="155">
        <f t="shared" si="0"/>
        <v>342</v>
      </c>
    </row>
    <row r="21" spans="1:5" x14ac:dyDescent="0.25">
      <c r="A21" s="7" t="s">
        <v>25</v>
      </c>
      <c r="B21" s="7" t="s">
        <v>17</v>
      </c>
      <c r="C21" s="172">
        <v>1.25</v>
      </c>
      <c r="D21" s="155">
        <f>'[1]Referência Café Baixa'!D17</f>
        <v>76.428571428571431</v>
      </c>
      <c r="E21" s="155">
        <f t="shared" si="0"/>
        <v>95.535714285714292</v>
      </c>
    </row>
    <row r="22" spans="1:5" x14ac:dyDescent="0.25">
      <c r="A22" s="7" t="s">
        <v>26</v>
      </c>
      <c r="B22" s="7" t="s">
        <v>17</v>
      </c>
      <c r="C22" s="154">
        <v>1</v>
      </c>
      <c r="D22" s="155">
        <f>'[1]Referência Café Baixa'!D18</f>
        <v>79.599999999999994</v>
      </c>
      <c r="E22" s="155">
        <f t="shared" si="0"/>
        <v>79.599999999999994</v>
      </c>
    </row>
    <row r="23" spans="1:5" x14ac:dyDescent="0.25">
      <c r="A23" s="7" t="s">
        <v>27</v>
      </c>
      <c r="B23" s="7" t="s">
        <v>17</v>
      </c>
      <c r="C23" s="154">
        <v>0.8</v>
      </c>
      <c r="D23" s="155">
        <f>'[1]Referência Café Baixa'!D19</f>
        <v>287</v>
      </c>
      <c r="E23" s="155">
        <f t="shared" si="0"/>
        <v>229.60000000000002</v>
      </c>
    </row>
    <row r="24" spans="1:5" x14ac:dyDescent="0.25">
      <c r="A24" s="7" t="s">
        <v>28</v>
      </c>
      <c r="B24" s="7" t="s">
        <v>17</v>
      </c>
      <c r="C24" s="154">
        <v>0.4</v>
      </c>
      <c r="D24" s="155">
        <f>'[1]Referência Café Baixa'!D20</f>
        <v>106</v>
      </c>
      <c r="E24" s="155">
        <f t="shared" si="0"/>
        <v>42.400000000000006</v>
      </c>
    </row>
    <row r="25" spans="1:5" x14ac:dyDescent="0.25">
      <c r="A25" s="7" t="s">
        <v>29</v>
      </c>
      <c r="B25" s="7" t="s">
        <v>17</v>
      </c>
      <c r="C25" s="154">
        <v>4</v>
      </c>
      <c r="D25" s="155">
        <f>'[1]Referência Café Baixa'!D27</f>
        <v>28</v>
      </c>
      <c r="E25" s="155">
        <f t="shared" si="0"/>
        <v>112</v>
      </c>
    </row>
    <row r="26" spans="1:5" x14ac:dyDescent="0.25">
      <c r="A26" s="7" t="s">
        <v>30</v>
      </c>
      <c r="B26" s="7" t="s">
        <v>17</v>
      </c>
      <c r="C26" s="172">
        <v>0.1</v>
      </c>
      <c r="D26" s="155">
        <f>'[1]Referência Café Baixa'!D28</f>
        <v>338.42857142857144</v>
      </c>
      <c r="E26" s="155">
        <f t="shared" si="0"/>
        <v>33.842857142857149</v>
      </c>
    </row>
    <row r="27" spans="1:5" x14ac:dyDescent="0.25">
      <c r="A27" s="7" t="s">
        <v>31</v>
      </c>
      <c r="B27" s="7" t="s">
        <v>17</v>
      </c>
      <c r="C27" s="154">
        <v>0.5</v>
      </c>
      <c r="D27" s="155">
        <f>'[1]Referência Café Baixa'!D29</f>
        <v>76.428571428571431</v>
      </c>
      <c r="E27" s="155">
        <f t="shared" si="0"/>
        <v>38.214285714285715</v>
      </c>
    </row>
    <row r="28" spans="1:5" x14ac:dyDescent="0.25">
      <c r="A28" s="7" t="s">
        <v>32</v>
      </c>
      <c r="B28" s="7" t="s">
        <v>17</v>
      </c>
      <c r="C28" s="154">
        <v>10</v>
      </c>
      <c r="D28" s="155">
        <f>'[1]Referência Café Baixa'!D22</f>
        <v>18.7</v>
      </c>
      <c r="E28" s="155">
        <f t="shared" si="0"/>
        <v>187</v>
      </c>
    </row>
    <row r="29" spans="1:5" x14ac:dyDescent="0.25">
      <c r="A29" s="7" t="s">
        <v>33</v>
      </c>
      <c r="B29" s="7" t="s">
        <v>17</v>
      </c>
      <c r="C29" s="154">
        <v>1.2</v>
      </c>
      <c r="D29" s="155">
        <f>'[1]Referência Café Baixa'!D23</f>
        <v>36.469117647058823</v>
      </c>
      <c r="E29" s="155">
        <f t="shared" si="0"/>
        <v>43.762941176470584</v>
      </c>
    </row>
    <row r="30" spans="1:5" x14ac:dyDescent="0.25">
      <c r="A30" s="7" t="s">
        <v>34</v>
      </c>
      <c r="B30" s="7" t="s">
        <v>17</v>
      </c>
      <c r="C30" s="154">
        <v>3</v>
      </c>
      <c r="D30" s="155">
        <f>'[1]Referência Café Baixa'!D24</f>
        <v>17.175000000000001</v>
      </c>
      <c r="E30" s="155">
        <f t="shared" si="0"/>
        <v>51.525000000000006</v>
      </c>
    </row>
    <row r="31" spans="1:5" x14ac:dyDescent="0.25">
      <c r="A31" s="7" t="s">
        <v>35</v>
      </c>
      <c r="B31" s="7" t="s">
        <v>17</v>
      </c>
      <c r="C31" s="154">
        <v>1.2</v>
      </c>
      <c r="D31" s="155">
        <f>'[1]Referência Café Baixa'!D25</f>
        <v>184.33333333333334</v>
      </c>
      <c r="E31" s="155">
        <f t="shared" si="0"/>
        <v>221.20000000000002</v>
      </c>
    </row>
    <row r="32" spans="1:5" x14ac:dyDescent="0.25">
      <c r="A32" s="3" t="s">
        <v>36</v>
      </c>
      <c r="B32" s="3"/>
      <c r="C32" s="4"/>
      <c r="D32" s="4"/>
      <c r="E32" s="4">
        <f>SUM(E11:E31)</f>
        <v>7450.900084033613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13885.900084033612</v>
      </c>
    </row>
    <row r="46" spans="1:5" x14ac:dyDescent="0.25">
      <c r="A46" s="150"/>
      <c r="B46" s="150"/>
      <c r="C46" s="156"/>
      <c r="D46" s="150"/>
      <c r="E46" s="157"/>
    </row>
    <row r="47" spans="1:5" x14ac:dyDescent="0.25">
      <c r="A47" s="158"/>
      <c r="B47" s="158"/>
      <c r="C47" s="158"/>
      <c r="D47" s="158"/>
      <c r="E47" s="158"/>
    </row>
    <row r="48" spans="1:5" x14ac:dyDescent="0.25">
      <c r="A48" s="158"/>
      <c r="B48" s="158"/>
      <c r="C48" s="158"/>
      <c r="D48" s="158"/>
      <c r="E48" s="158"/>
    </row>
    <row r="49" spans="1:5" x14ac:dyDescent="0.25">
      <c r="A49" s="256" t="s">
        <v>53</v>
      </c>
      <c r="B49" s="257"/>
      <c r="C49" s="158"/>
      <c r="D49" s="158"/>
      <c r="E49" s="158"/>
    </row>
    <row r="50" spans="1:5" x14ac:dyDescent="0.25">
      <c r="A50" s="15" t="s">
        <v>8</v>
      </c>
      <c r="B50" s="25">
        <f>E32</f>
        <v>7450.900084033613</v>
      </c>
      <c r="C50" s="158"/>
      <c r="D50" s="158"/>
      <c r="E50" s="158"/>
    </row>
    <row r="51" spans="1:5" x14ac:dyDescent="0.25">
      <c r="A51" s="22" t="s">
        <v>37</v>
      </c>
      <c r="B51" s="25">
        <f>E40</f>
        <v>2385</v>
      </c>
      <c r="C51" s="158"/>
      <c r="D51" s="158"/>
      <c r="E51" s="158"/>
    </row>
    <row r="52" spans="1:5" x14ac:dyDescent="0.25">
      <c r="A52" s="22" t="s">
        <v>46</v>
      </c>
      <c r="B52" s="25">
        <f>E44</f>
        <v>4050</v>
      </c>
      <c r="C52" s="158"/>
      <c r="D52" s="158"/>
      <c r="E52" s="158"/>
    </row>
    <row r="53" spans="1:5" x14ac:dyDescent="0.25">
      <c r="A53" s="14" t="s">
        <v>52</v>
      </c>
      <c r="B53" s="26">
        <f>SUM(B50:B52)</f>
        <v>13885.900084033612</v>
      </c>
      <c r="C53" s="158"/>
      <c r="D53" s="158"/>
      <c r="E53" s="158"/>
    </row>
    <row r="54" spans="1:5" x14ac:dyDescent="0.25">
      <c r="A54" s="158"/>
      <c r="B54" s="158"/>
      <c r="C54" s="158"/>
      <c r="D54" s="158"/>
      <c r="E54" s="158"/>
    </row>
    <row r="55" spans="1:5" x14ac:dyDescent="0.25">
      <c r="A55" s="158"/>
      <c r="B55" s="158"/>
      <c r="C55" s="158"/>
      <c r="D55" s="158"/>
      <c r="E55" s="158"/>
    </row>
    <row r="56" spans="1:5" x14ac:dyDescent="0.25">
      <c r="A56" s="253" t="s">
        <v>520</v>
      </c>
      <c r="B56" s="253"/>
      <c r="C56" s="234"/>
      <c r="D56" s="234"/>
      <c r="E56" s="158"/>
    </row>
    <row r="57" spans="1:5" x14ac:dyDescent="0.25">
      <c r="A57" s="158" t="s">
        <v>54</v>
      </c>
      <c r="B57" s="158"/>
      <c r="C57" s="158"/>
      <c r="D57" s="158"/>
      <c r="E57" s="158"/>
    </row>
    <row r="58" spans="1:5" x14ac:dyDescent="0.25">
      <c r="A58" s="234" t="s">
        <v>55</v>
      </c>
      <c r="B58" s="234"/>
      <c r="C58" s="234"/>
      <c r="D58" s="234"/>
      <c r="E58" s="158"/>
    </row>
    <row r="59" spans="1:5" x14ac:dyDescent="0.25">
      <c r="A59" s="234" t="s">
        <v>56</v>
      </c>
      <c r="B59" s="234"/>
      <c r="C59" s="159"/>
      <c r="D59" s="159"/>
      <c r="E59" s="158"/>
    </row>
    <row r="60" spans="1:5" x14ac:dyDescent="0.25">
      <c r="A60" s="234" t="s">
        <v>57</v>
      </c>
      <c r="B60" s="234"/>
      <c r="C60" s="234"/>
      <c r="D60" s="234"/>
      <c r="E60" s="158"/>
    </row>
    <row r="61" spans="1:5" x14ac:dyDescent="0.25">
      <c r="A61" s="234" t="s">
        <v>58</v>
      </c>
      <c r="B61" s="234"/>
      <c r="C61" s="234"/>
      <c r="D61" s="234"/>
      <c r="E61" s="158"/>
    </row>
  </sheetData>
  <mergeCells count="22">
    <mergeCell ref="A49:B49"/>
    <mergeCell ref="A56:B56"/>
    <mergeCell ref="C56:D56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37" workbookViewId="0">
      <selection activeCell="D60" sqref="D6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1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</v>
      </c>
      <c r="B3" s="270"/>
      <c r="C3" s="245" t="s">
        <v>2</v>
      </c>
      <c r="D3" s="246"/>
      <c r="E3" s="247"/>
    </row>
    <row r="4" spans="1:5" ht="15.75" x14ac:dyDescent="0.25">
      <c r="A4" s="271" t="s">
        <v>59</v>
      </c>
      <c r="B4" s="271"/>
      <c r="C4" s="245" t="s">
        <v>245</v>
      </c>
      <c r="D4" s="246"/>
      <c r="E4" s="247"/>
    </row>
    <row r="5" spans="1:5" ht="15.75" x14ac:dyDescent="0.25">
      <c r="A5" s="244" t="s">
        <v>518</v>
      </c>
      <c r="B5" s="244"/>
      <c r="C5" s="245" t="s">
        <v>5</v>
      </c>
      <c r="D5" s="246"/>
      <c r="E5" s="247"/>
    </row>
    <row r="6" spans="1:5" ht="15.75" x14ac:dyDescent="0.25">
      <c r="A6" s="268" t="s">
        <v>524</v>
      </c>
      <c r="B6" s="241"/>
      <c r="C6" s="115" t="s">
        <v>244</v>
      </c>
      <c r="D6" s="115"/>
      <c r="E6" s="116"/>
    </row>
    <row r="7" spans="1:5" x14ac:dyDescent="0.25">
      <c r="A7" s="250" t="s">
        <v>525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2852.5</v>
      </c>
      <c r="E11" s="18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307.5</v>
      </c>
      <c r="E12" s="18">
        <f>PRODUCT(C12*D12)</f>
        <v>461.25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81</v>
      </c>
      <c r="E13" s="18">
        <f t="shared" ref="E13:E31" si="0">PRODUCT(C13*D13)</f>
        <v>162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305.66666666666669</v>
      </c>
      <c r="E14" s="18">
        <f t="shared" si="0"/>
        <v>366.8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71.2</v>
      </c>
      <c r="E15" s="18">
        <f t="shared" si="0"/>
        <v>427.20000000000005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59.714285714285715</v>
      </c>
      <c r="E16" s="18">
        <f t="shared" si="0"/>
        <v>119.42857142857143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32.700000000000003</v>
      </c>
      <c r="E17" s="21">
        <f t="shared" si="0"/>
        <v>32.700000000000003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1525</v>
      </c>
      <c r="E18" s="21">
        <f t="shared" si="0"/>
        <v>152.5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557.5</v>
      </c>
      <c r="E19" s="21">
        <f t="shared" si="0"/>
        <v>390.25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171</v>
      </c>
      <c r="E20" s="21">
        <f t="shared" si="0"/>
        <v>342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76.428571428571431</v>
      </c>
      <c r="E21" s="21">
        <f t="shared" si="0"/>
        <v>91.714285714285708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79.599999999999994</v>
      </c>
      <c r="E22" s="21">
        <f t="shared" si="0"/>
        <v>99.5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287</v>
      </c>
      <c r="E23" s="21">
        <f t="shared" si="0"/>
        <v>4.3049999999999997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106</v>
      </c>
      <c r="E24" s="21">
        <f t="shared" si="0"/>
        <v>42.400000000000006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18.7</v>
      </c>
      <c r="E25" s="21">
        <f t="shared" si="0"/>
        <v>224.39999999999998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36.469117647058823</v>
      </c>
      <c r="E26" s="21">
        <f t="shared" si="0"/>
        <v>65.644411764705879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17.175000000000001</v>
      </c>
      <c r="E27" s="21">
        <f t="shared" si="0"/>
        <v>51.525000000000006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184.33333333333334</v>
      </c>
      <c r="E28" s="21">
        <f t="shared" si="0"/>
        <v>221.20000000000002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28</v>
      </c>
      <c r="E29" s="21">
        <f t="shared" si="0"/>
        <v>112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338.42857142857144</v>
      </c>
      <c r="E30" s="21">
        <f t="shared" si="0"/>
        <v>33.842857142857149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76.428571428571431</v>
      </c>
      <c r="E31" s="21">
        <f t="shared" si="0"/>
        <v>38.214285714285715</v>
      </c>
    </row>
    <row r="32" spans="1:5" x14ac:dyDescent="0.25">
      <c r="A32" s="3" t="s">
        <v>36</v>
      </c>
      <c r="B32" s="3"/>
      <c r="C32" s="4"/>
      <c r="D32" s="4"/>
      <c r="E32" s="4">
        <f>SUM(E11:E31)</f>
        <v>8821.541911764707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16725.541911764707</v>
      </c>
    </row>
    <row r="48" spans="1:5" x14ac:dyDescent="0.25">
      <c r="A48" s="256" t="s">
        <v>53</v>
      </c>
      <c r="B48" s="257"/>
    </row>
    <row r="49" spans="1:4" x14ac:dyDescent="0.25">
      <c r="A49" s="15" t="s">
        <v>8</v>
      </c>
      <c r="B49" s="25">
        <f>E32</f>
        <v>8821.541911764707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16725.541911764707</v>
      </c>
    </row>
    <row r="55" spans="1:4" x14ac:dyDescent="0.25">
      <c r="A55" s="253" t="s">
        <v>520</v>
      </c>
      <c r="B55" s="253"/>
      <c r="C55" s="253"/>
      <c r="D55" s="253"/>
    </row>
    <row r="56" spans="1:4" x14ac:dyDescent="0.25">
      <c r="A56" t="s">
        <v>54</v>
      </c>
    </row>
    <row r="57" spans="1:4" ht="15.75" x14ac:dyDescent="0.25">
      <c r="A57" s="254" t="s">
        <v>55</v>
      </c>
      <c r="B57" s="254"/>
      <c r="C57" s="254"/>
      <c r="D57" s="254"/>
    </row>
    <row r="58" spans="1:4" ht="15.75" x14ac:dyDescent="0.25">
      <c r="A58" s="254" t="s">
        <v>56</v>
      </c>
      <c r="B58" s="254"/>
      <c r="C58" s="254"/>
      <c r="D58" s="254"/>
    </row>
    <row r="59" spans="1:4" ht="15.75" x14ac:dyDescent="0.25">
      <c r="A59" s="254" t="s">
        <v>57</v>
      </c>
      <c r="B59" s="254"/>
      <c r="C59" s="254"/>
      <c r="D59" s="254"/>
    </row>
    <row r="60" spans="1:4" ht="15.75" x14ac:dyDescent="0.25">
      <c r="A60" s="254" t="s">
        <v>58</v>
      </c>
      <c r="B60" s="254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45" workbookViewId="0">
      <selection activeCell="C65" sqref="C65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27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1</v>
      </c>
      <c r="B3" s="270"/>
      <c r="C3" s="245" t="s">
        <v>2</v>
      </c>
      <c r="D3" s="246"/>
      <c r="E3" s="247"/>
    </row>
    <row r="4" spans="1:5" ht="15.75" x14ac:dyDescent="0.25">
      <c r="A4" s="271" t="s">
        <v>66</v>
      </c>
      <c r="B4" s="271"/>
      <c r="C4" s="245" t="s">
        <v>246</v>
      </c>
      <c r="D4" s="246"/>
      <c r="E4" s="247"/>
    </row>
    <row r="5" spans="1:5" ht="15.75" x14ac:dyDescent="0.25">
      <c r="A5" s="244" t="s">
        <v>518</v>
      </c>
      <c r="B5" s="244"/>
      <c r="C5" s="245" t="s">
        <v>5</v>
      </c>
      <c r="D5" s="246"/>
      <c r="E5" s="247"/>
    </row>
    <row r="6" spans="1:5" ht="15.75" x14ac:dyDescent="0.25">
      <c r="A6" s="268" t="s">
        <v>524</v>
      </c>
      <c r="B6" s="241"/>
      <c r="C6" s="115" t="s">
        <v>244</v>
      </c>
      <c r="D6" s="115"/>
      <c r="E6" s="116"/>
    </row>
    <row r="7" spans="1:5" x14ac:dyDescent="0.25">
      <c r="A7" s="250" t="s">
        <v>525</v>
      </c>
      <c r="B7" s="251"/>
      <c r="C7" s="251"/>
      <c r="D7" s="251"/>
      <c r="E7" s="252"/>
    </row>
    <row r="8" spans="1:5" x14ac:dyDescent="0.25">
      <c r="A8" s="273" t="s">
        <v>6</v>
      </c>
      <c r="B8" s="273"/>
      <c r="C8" s="273"/>
      <c r="D8" s="273"/>
      <c r="E8" s="27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2852.5</v>
      </c>
      <c r="E11" s="23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307.5</v>
      </c>
      <c r="E12" s="23">
        <f>PRODUCT(C12*D12)</f>
        <v>461.25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81</v>
      </c>
      <c r="E15" s="23">
        <f t="shared" si="0"/>
        <v>162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305.66666666666669</v>
      </c>
      <c r="E16" s="23">
        <f t="shared" si="0"/>
        <v>366.8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71.2</v>
      </c>
      <c r="E17" s="23">
        <f t="shared" si="0"/>
        <v>427.20000000000005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59.714285714285715</v>
      </c>
      <c r="E18" s="23">
        <f t="shared" si="0"/>
        <v>119.42857142857143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188</v>
      </c>
      <c r="E19" s="23">
        <f t="shared" si="0"/>
        <v>188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340</v>
      </c>
      <c r="E20" s="23">
        <f t="shared" si="0"/>
        <v>340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54.666666666666664</v>
      </c>
      <c r="E21" s="23">
        <f t="shared" si="0"/>
        <v>43.733333333333334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92.5</v>
      </c>
      <c r="E22" s="23">
        <f t="shared" si="0"/>
        <v>185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152</v>
      </c>
      <c r="E23" s="23">
        <f t="shared" si="0"/>
        <v>212.79999999999998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76.428571428571431</v>
      </c>
      <c r="E24" s="23">
        <f t="shared" si="0"/>
        <v>95.535714285714292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287</v>
      </c>
      <c r="E25" s="23">
        <f t="shared" si="0"/>
        <v>172.2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106</v>
      </c>
      <c r="E26" s="23">
        <f t="shared" si="0"/>
        <v>42.400000000000006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18.7</v>
      </c>
      <c r="E27" s="23">
        <f t="shared" si="0"/>
        <v>280.5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36.469117647058823</v>
      </c>
      <c r="E28" s="23">
        <f t="shared" si="0"/>
        <v>65.644411764705879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17.175000000000001</v>
      </c>
      <c r="E29" s="23">
        <f t="shared" si="0"/>
        <v>51.525000000000006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184.33333333333334</v>
      </c>
      <c r="E30" s="23">
        <f t="shared" si="0"/>
        <v>221.20000000000002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28</v>
      </c>
      <c r="E31" s="23">
        <f t="shared" si="0"/>
        <v>112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338.42857142857144</v>
      </c>
      <c r="E32" s="23">
        <f t="shared" si="0"/>
        <v>40.611428571428569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1823.0120481927711</v>
      </c>
      <c r="E33" s="23">
        <f t="shared" si="0"/>
        <v>91.150602409638566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76.428571428571431</v>
      </c>
      <c r="E34" s="23">
        <f t="shared" si="0"/>
        <v>38.214285714285715</v>
      </c>
    </row>
    <row r="35" spans="1:5" x14ac:dyDescent="0.25">
      <c r="A35" s="3" t="s">
        <v>36</v>
      </c>
      <c r="B35" s="3"/>
      <c r="C35" s="4"/>
      <c r="D35" s="4"/>
      <c r="E35" s="4">
        <f>SUM(E11:E34)</f>
        <v>11212.660847507677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21386.660847507679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56" t="s">
        <v>53</v>
      </c>
      <c r="B51" s="257"/>
      <c r="C51" s="27"/>
      <c r="D51" s="27"/>
      <c r="E51" s="27"/>
    </row>
    <row r="52" spans="1:5" x14ac:dyDescent="0.25">
      <c r="A52" s="1" t="s">
        <v>8</v>
      </c>
      <c r="B52" s="28">
        <f>E35</f>
        <v>11212.660847507677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3">
        <f>E48</f>
        <v>21386.660847507679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53" t="s">
        <v>520</v>
      </c>
      <c r="B58" s="253"/>
      <c r="C58" s="274"/>
      <c r="D58" s="274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2" t="s">
        <v>55</v>
      </c>
      <c r="B60" s="272"/>
      <c r="C60" s="272"/>
      <c r="D60" s="272"/>
      <c r="E60" s="27"/>
    </row>
    <row r="61" spans="1:5" ht="15.75" x14ac:dyDescent="0.25">
      <c r="A61" s="272" t="s">
        <v>56</v>
      </c>
      <c r="B61" s="272"/>
      <c r="C61" s="272"/>
      <c r="D61" s="272"/>
      <c r="E61" s="27"/>
    </row>
    <row r="62" spans="1:5" ht="15.75" x14ac:dyDescent="0.25">
      <c r="A62" s="272" t="s">
        <v>57</v>
      </c>
      <c r="B62" s="272"/>
      <c r="C62" s="272"/>
      <c r="D62" s="272"/>
      <c r="E62" s="27"/>
    </row>
    <row r="63" spans="1:5" ht="15.75" x14ac:dyDescent="0.25">
      <c r="A63" s="272" t="s">
        <v>58</v>
      </c>
      <c r="B63" s="272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38" workbookViewId="0">
      <selection activeCell="H12" sqref="H1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6"/>
      <c r="B1" s="237" t="s">
        <v>0</v>
      </c>
      <c r="C1" s="237"/>
      <c r="D1" s="237"/>
      <c r="E1" s="237"/>
    </row>
    <row r="2" spans="1:5" ht="30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460</v>
      </c>
      <c r="B3" s="270"/>
      <c r="C3" s="245" t="s">
        <v>2</v>
      </c>
      <c r="D3" s="246"/>
      <c r="E3" s="247"/>
    </row>
    <row r="4" spans="1:5" ht="15.75" x14ac:dyDescent="0.25">
      <c r="A4" s="271" t="s">
        <v>526</v>
      </c>
      <c r="B4" s="271"/>
      <c r="C4" s="245" t="s">
        <v>247</v>
      </c>
      <c r="D4" s="246"/>
      <c r="E4" s="247"/>
    </row>
    <row r="5" spans="1:5" ht="15.75" x14ac:dyDescent="0.25">
      <c r="A5" s="244" t="s">
        <v>518</v>
      </c>
      <c r="B5" s="244"/>
      <c r="C5" s="245" t="s">
        <v>5</v>
      </c>
      <c r="D5" s="246"/>
      <c r="E5" s="247"/>
    </row>
    <row r="6" spans="1:5" ht="15.75" x14ac:dyDescent="0.25">
      <c r="A6" s="268" t="s">
        <v>527</v>
      </c>
      <c r="B6" s="275"/>
      <c r="C6" s="245" t="s">
        <v>248</v>
      </c>
      <c r="D6" s="246"/>
      <c r="E6" s="247"/>
    </row>
    <row r="7" spans="1:5" x14ac:dyDescent="0.25">
      <c r="A7" s="250" t="s">
        <v>528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0.5</v>
      </c>
      <c r="D11" s="23">
        <f>'[1]Referência Abacate'!D6</f>
        <v>2007.5</v>
      </c>
      <c r="E11" s="23">
        <f t="shared" ref="E11:E33" si="0">PRODUCT(C11*D11)</f>
        <v>1003.75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307.5</v>
      </c>
      <c r="E12" s="23">
        <f t="shared" si="0"/>
        <v>369</v>
      </c>
    </row>
    <row r="13" spans="1:5" x14ac:dyDescent="0.25">
      <c r="A13" s="16" t="s">
        <v>250</v>
      </c>
      <c r="B13" s="16" t="s">
        <v>60</v>
      </c>
      <c r="C13" s="24">
        <v>0.8</v>
      </c>
      <c r="D13" s="23">
        <f>'[1]Referência Abacate'!D8</f>
        <v>1736.2180000000001</v>
      </c>
      <c r="E13" s="23">
        <f t="shared" si="0"/>
        <v>1388.9744000000001</v>
      </c>
    </row>
    <row r="14" spans="1:5" x14ac:dyDescent="0.25">
      <c r="A14" s="16" t="s">
        <v>251</v>
      </c>
      <c r="B14" s="16" t="s">
        <v>60</v>
      </c>
      <c r="C14" s="24">
        <v>0.5</v>
      </c>
      <c r="D14" s="23">
        <f>'[1]Referência Abacate'!D9</f>
        <v>2830.5</v>
      </c>
      <c r="E14" s="23">
        <f t="shared" si="0"/>
        <v>1415.25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>PRODUCT(C17*D17)</f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9705.5656535014004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18711.565653501399</v>
      </c>
    </row>
    <row r="50" spans="1:4" x14ac:dyDescent="0.25">
      <c r="A50" s="256" t="s">
        <v>53</v>
      </c>
      <c r="B50" s="257"/>
    </row>
    <row r="51" spans="1:4" x14ac:dyDescent="0.25">
      <c r="A51" s="15" t="s">
        <v>8</v>
      </c>
      <c r="B51" s="25">
        <f>E34</f>
        <v>9705.5656535014004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18711.565653501399</v>
      </c>
    </row>
    <row r="57" spans="1:4" x14ac:dyDescent="0.25">
      <c r="A57" s="253" t="s">
        <v>520</v>
      </c>
      <c r="B57" s="253"/>
      <c r="C57" s="253"/>
      <c r="D57" s="253"/>
    </row>
    <row r="58" spans="1:4" x14ac:dyDescent="0.25">
      <c r="A58" t="s">
        <v>54</v>
      </c>
    </row>
    <row r="59" spans="1:4" ht="15.75" x14ac:dyDescent="0.25">
      <c r="A59" s="254" t="s">
        <v>55</v>
      </c>
      <c r="B59" s="254"/>
      <c r="C59" s="254"/>
      <c r="D59" s="254"/>
    </row>
    <row r="60" spans="1:4" ht="15.75" x14ac:dyDescent="0.25">
      <c r="A60" s="254" t="s">
        <v>56</v>
      </c>
      <c r="B60" s="254"/>
      <c r="C60" s="254"/>
      <c r="D60" s="254"/>
    </row>
    <row r="61" spans="1:4" ht="15.75" x14ac:dyDescent="0.25">
      <c r="A61" s="254" t="s">
        <v>57</v>
      </c>
      <c r="B61" s="254"/>
      <c r="C61" s="254"/>
      <c r="D61" s="254"/>
    </row>
    <row r="62" spans="1:4" ht="15.75" x14ac:dyDescent="0.25">
      <c r="A62" s="254" t="s">
        <v>58</v>
      </c>
      <c r="B62" s="254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44" workbookViewId="0">
      <selection activeCell="A65" sqref="A65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6"/>
      <c r="B1" s="237" t="s">
        <v>0</v>
      </c>
      <c r="C1" s="237"/>
      <c r="D1" s="237"/>
      <c r="E1" s="237"/>
    </row>
    <row r="2" spans="1:5" ht="33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460</v>
      </c>
      <c r="B3" s="270"/>
      <c r="C3" s="245" t="s">
        <v>2</v>
      </c>
      <c r="D3" s="246"/>
      <c r="E3" s="247"/>
    </row>
    <row r="4" spans="1:5" ht="15.75" x14ac:dyDescent="0.25">
      <c r="A4" s="271" t="s">
        <v>66</v>
      </c>
      <c r="B4" s="271"/>
      <c r="C4" s="245" t="s">
        <v>529</v>
      </c>
      <c r="D4" s="246"/>
      <c r="E4" s="247"/>
    </row>
    <row r="5" spans="1:5" ht="15.75" x14ac:dyDescent="0.25">
      <c r="A5" s="244" t="s">
        <v>518</v>
      </c>
      <c r="B5" s="244"/>
      <c r="C5" s="245" t="s">
        <v>5</v>
      </c>
      <c r="D5" s="246"/>
      <c r="E5" s="247"/>
    </row>
    <row r="6" spans="1:5" ht="15.75" x14ac:dyDescent="0.25">
      <c r="A6" s="268" t="s">
        <v>527</v>
      </c>
      <c r="B6" s="275"/>
      <c r="C6" s="245" t="s">
        <v>248</v>
      </c>
      <c r="D6" s="246"/>
      <c r="E6" s="247"/>
    </row>
    <row r="7" spans="1:5" x14ac:dyDescent="0.25">
      <c r="A7" s="250" t="s">
        <v>528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0.6</v>
      </c>
      <c r="D11" s="23">
        <f>'[1]Referência Abacate'!D6</f>
        <v>2007.5</v>
      </c>
      <c r="E11" s="23">
        <f t="shared" ref="E11:E33" si="0">PRODUCT(C11*D11)</f>
        <v>1204.5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307.5</v>
      </c>
      <c r="E12" s="23">
        <f t="shared" si="0"/>
        <v>461.25</v>
      </c>
    </row>
    <row r="13" spans="1:5" x14ac:dyDescent="0.25">
      <c r="A13" s="16" t="s">
        <v>250</v>
      </c>
      <c r="B13" s="16" t="s">
        <v>60</v>
      </c>
      <c r="C13" s="24">
        <v>1</v>
      </c>
      <c r="D13" s="23">
        <f>'[1]Referência Abacate'!D8</f>
        <v>1736.2180000000001</v>
      </c>
      <c r="E13" s="23">
        <f t="shared" si="0"/>
        <v>1736.2180000000001</v>
      </c>
    </row>
    <row r="14" spans="1:5" x14ac:dyDescent="0.25">
      <c r="A14" s="16" t="s">
        <v>251</v>
      </c>
      <c r="B14" s="16" t="s">
        <v>60</v>
      </c>
      <c r="C14" s="24">
        <v>0.57999999999999996</v>
      </c>
      <c r="D14" s="23">
        <f>'[1]Referência Abacate'!D9</f>
        <v>2830.5</v>
      </c>
      <c r="E14" s="23">
        <f t="shared" si="0"/>
        <v>1641.6899999999998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 t="shared" si="0"/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11790.249253501401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23056.249253501403</v>
      </c>
    </row>
    <row r="50" spans="1:4" x14ac:dyDescent="0.25">
      <c r="A50" s="256" t="s">
        <v>53</v>
      </c>
      <c r="B50" s="257"/>
    </row>
    <row r="51" spans="1:4" x14ac:dyDescent="0.25">
      <c r="A51" s="15" t="s">
        <v>8</v>
      </c>
      <c r="B51" s="25">
        <f>E34</f>
        <v>11790.249253501401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23056.249253501403</v>
      </c>
    </row>
    <row r="57" spans="1:4" x14ac:dyDescent="0.25">
      <c r="A57" s="253" t="s">
        <v>520</v>
      </c>
      <c r="B57" s="253"/>
      <c r="C57" s="253"/>
      <c r="D57" s="253"/>
    </row>
    <row r="58" spans="1:4" x14ac:dyDescent="0.25">
      <c r="A58" t="s">
        <v>54</v>
      </c>
    </row>
    <row r="59" spans="1:4" ht="15.75" x14ac:dyDescent="0.25">
      <c r="A59" s="254" t="s">
        <v>55</v>
      </c>
      <c r="B59" s="254"/>
      <c r="C59" s="254"/>
      <c r="D59" s="254"/>
    </row>
    <row r="60" spans="1:4" ht="15.75" x14ac:dyDescent="0.25">
      <c r="A60" s="254" t="s">
        <v>56</v>
      </c>
      <c r="B60" s="254"/>
      <c r="C60" s="254"/>
      <c r="D60" s="254"/>
    </row>
    <row r="61" spans="1:4" ht="15.75" x14ac:dyDescent="0.25">
      <c r="A61" s="254" t="s">
        <v>57</v>
      </c>
      <c r="B61" s="254"/>
      <c r="C61" s="254"/>
      <c r="D61" s="254"/>
    </row>
    <row r="62" spans="1:4" ht="15.75" x14ac:dyDescent="0.25">
      <c r="A62" s="254" t="s">
        <v>58</v>
      </c>
      <c r="B62" s="254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RESUMO 08-2024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 Cabutiá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user</cp:lastModifiedBy>
  <cp:lastPrinted>2024-09-09T14:55:41Z</cp:lastPrinted>
  <dcterms:created xsi:type="dcterms:W3CDTF">2021-12-06T19:27:12Z</dcterms:created>
  <dcterms:modified xsi:type="dcterms:W3CDTF">2024-10-07T18:20:17Z</dcterms:modified>
</cp:coreProperties>
</file>