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k3267_00\Downloads\"/>
    </mc:Choice>
  </mc:AlternateContent>
  <xr:revisionPtr revIDLastSave="0" documentId="13_ncr:1_{5E6F78BD-9B2E-476D-A803-7454B4C12BB7}" xr6:coauthVersionLast="47" xr6:coauthVersionMax="47" xr10:uidLastSave="{00000000-0000-0000-0000-000000000000}"/>
  <bookViews>
    <workbookView xWindow="-120" yWindow="-120" windowWidth="24240" windowHeight="13020" xr2:uid="{DBDFA155-49EB-4E9E-B5F3-74D68EBC6231}"/>
  </bookViews>
  <sheets>
    <sheet name="RESUMO 02-2024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Equinos" sheetId="25" r:id="rId29"/>
    <sheet name="Cria Extensivo" sheetId="38" r:id="rId30"/>
    <sheet name="Cria Intensivo" sheetId="59" r:id="rId31"/>
    <sheet name="Cria Semi Intensivo" sheetId="39" r:id="rId32"/>
    <sheet name="Recria Extensivo" sheetId="41" r:id="rId33"/>
    <sheet name="Recria Semi Intensivo" sheetId="42" r:id="rId34"/>
    <sheet name="Recria Intensivo" sheetId="43" r:id="rId35"/>
    <sheet name="Engorda Intensivo" sheetId="44" r:id="rId36"/>
    <sheet name="Engorda Semi Intensivo" sheetId="45" r:id="rId37"/>
    <sheet name="Engorda Extensivo" sheetId="46" r:id="rId38"/>
    <sheet name="Leite Extensivo" sheetId="60" r:id="rId39"/>
    <sheet name="Leite - Semi-intensivo " sheetId="36" r:id="rId40"/>
    <sheet name="Leite - Intensivo" sheetId="37" r:id="rId41"/>
  </sheets>
  <externalReferences>
    <externalReference r:id="rId42"/>
    <externalReference r:id="rId43"/>
    <externalReference r:id="rId44"/>
  </externalReferences>
  <definedNames>
    <definedName name="_xlnm._FilterDatabase" localSheetId="0" hidden="1">'RESUMO 02-2024'!$B$3:$E$30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8" l="1"/>
  <c r="C18" i="48"/>
  <c r="D18" i="48"/>
  <c r="E18" i="48"/>
  <c r="D21" i="9" l="1"/>
  <c r="E27" i="60" l="1"/>
  <c r="E25" i="60"/>
  <c r="E26" i="60"/>
  <c r="A33" i="60"/>
  <c r="B33" i="60"/>
  <c r="E45" i="8"/>
  <c r="E26" i="47" l="1"/>
  <c r="E46" i="53"/>
  <c r="E45" i="53"/>
  <c r="E44" i="53"/>
  <c r="E47" i="53" s="1"/>
  <c r="B54" i="53" s="1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E28" i="53"/>
  <c r="D28" i="53"/>
  <c r="D27" i="53"/>
  <c r="E27" i="53" s="1"/>
  <c r="E26" i="53"/>
  <c r="D26" i="53"/>
  <c r="D25" i="53"/>
  <c r="E25" i="53" s="1"/>
  <c r="E24" i="53"/>
  <c r="D24" i="53"/>
  <c r="D23" i="53"/>
  <c r="E23" i="53" s="1"/>
  <c r="E22" i="53"/>
  <c r="D22" i="53"/>
  <c r="D21" i="53"/>
  <c r="E21" i="53" s="1"/>
  <c r="E20" i="53"/>
  <c r="D20" i="53"/>
  <c r="D19" i="53"/>
  <c r="E19" i="53" s="1"/>
  <c r="E18" i="53"/>
  <c r="D18" i="53"/>
  <c r="D17" i="53"/>
  <c r="E17" i="53" s="1"/>
  <c r="E16" i="53"/>
  <c r="D16" i="53"/>
  <c r="D15" i="53"/>
  <c r="E15" i="53" s="1"/>
  <c r="E14" i="53"/>
  <c r="D14" i="53"/>
  <c r="D13" i="53"/>
  <c r="E13" i="53" s="1"/>
  <c r="E12" i="53"/>
  <c r="D12" i="53"/>
  <c r="E11" i="53"/>
  <c r="H45" i="47"/>
  <c r="E25" i="47"/>
  <c r="B49" i="52"/>
  <c r="E24" i="47"/>
  <c r="D11" i="4"/>
  <c r="E11" i="4" s="1"/>
  <c r="D12" i="4"/>
  <c r="E12" i="4"/>
  <c r="D13" i="4"/>
  <c r="E13" i="4" s="1"/>
  <c r="D14" i="4"/>
  <c r="E14" i="4"/>
  <c r="D15" i="4"/>
  <c r="E15" i="4" s="1"/>
  <c r="E18" i="4"/>
  <c r="E25" i="4" s="1"/>
  <c r="B63" i="4" s="1"/>
  <c r="E19" i="4"/>
  <c r="E20" i="4"/>
  <c r="E21" i="4"/>
  <c r="E22" i="4"/>
  <c r="E23" i="4"/>
  <c r="E24" i="4"/>
  <c r="D27" i="4"/>
  <c r="E27" i="4" s="1"/>
  <c r="D28" i="4"/>
  <c r="E28" i="4"/>
  <c r="D29" i="4"/>
  <c r="E29" i="4" s="1"/>
  <c r="D30" i="4"/>
  <c r="E30" i="4"/>
  <c r="D31" i="4"/>
  <c r="E31" i="4" s="1"/>
  <c r="D32" i="4"/>
  <c r="E32" i="4"/>
  <c r="D33" i="4"/>
  <c r="E33" i="4" s="1"/>
  <c r="D34" i="4"/>
  <c r="E34" i="4"/>
  <c r="D35" i="4"/>
  <c r="E35" i="4" s="1"/>
  <c r="D36" i="4"/>
  <c r="E36" i="4"/>
  <c r="D37" i="4"/>
  <c r="E37" i="4" s="1"/>
  <c r="D38" i="4"/>
  <c r="E38" i="4"/>
  <c r="D39" i="4"/>
  <c r="E39" i="4" s="1"/>
  <c r="E42" i="4"/>
  <c r="E43" i="4"/>
  <c r="E50" i="4" s="1"/>
  <c r="B65" i="4" s="1"/>
  <c r="E44" i="4"/>
  <c r="E45" i="4"/>
  <c r="E46" i="4"/>
  <c r="E47" i="4"/>
  <c r="E48" i="4"/>
  <c r="E49" i="4"/>
  <c r="E52" i="4"/>
  <c r="E57" i="4" s="1"/>
  <c r="B66" i="4" s="1"/>
  <c r="E53" i="4"/>
  <c r="E54" i="4"/>
  <c r="E55" i="4"/>
  <c r="E56" i="4"/>
  <c r="A62" i="4"/>
  <c r="A63" i="4"/>
  <c r="A64" i="4"/>
  <c r="A65" i="4"/>
  <c r="A66" i="4"/>
  <c r="E28" i="37"/>
  <c r="E29" i="37" s="1"/>
  <c r="B36" i="37" s="1"/>
  <c r="E25" i="37"/>
  <c r="E24" i="37"/>
  <c r="E26" i="37" s="1"/>
  <c r="B35" i="37" s="1"/>
  <c r="E22" i="37"/>
  <c r="B34" i="37" s="1"/>
  <c r="E21" i="37"/>
  <c r="E20" i="37"/>
  <c r="E19" i="37"/>
  <c r="E18" i="37"/>
  <c r="E17" i="37"/>
  <c r="E14" i="37"/>
  <c r="E13" i="37"/>
  <c r="E15" i="37" s="1"/>
  <c r="E12" i="37"/>
  <c r="B36" i="36"/>
  <c r="E28" i="36"/>
  <c r="E29" i="36" s="1"/>
  <c r="B37" i="36" s="1"/>
  <c r="E25" i="36"/>
  <c r="E24" i="36"/>
  <c r="E23" i="36"/>
  <c r="E22" i="36"/>
  <c r="E21" i="36"/>
  <c r="E18" i="36"/>
  <c r="E17" i="36"/>
  <c r="E19" i="36" s="1"/>
  <c r="B35" i="36" s="1"/>
  <c r="E14" i="36"/>
  <c r="E13" i="36"/>
  <c r="E12" i="36"/>
  <c r="E15" i="36" s="1"/>
  <c r="A32" i="60"/>
  <c r="A31" i="60"/>
  <c r="E22" i="60"/>
  <c r="E23" i="60" s="1"/>
  <c r="B32" i="60" s="1"/>
  <c r="E19" i="60"/>
  <c r="E18" i="60"/>
  <c r="E17" i="60"/>
  <c r="E16" i="60"/>
  <c r="E15" i="60"/>
  <c r="E14" i="60"/>
  <c r="E13" i="60"/>
  <c r="E12" i="60"/>
  <c r="E11" i="46"/>
  <c r="E12" i="46"/>
  <c r="E13" i="46"/>
  <c r="E16" i="46" s="1"/>
  <c r="E14" i="46"/>
  <c r="E15" i="46"/>
  <c r="E18" i="46"/>
  <c r="E20" i="46" s="1"/>
  <c r="B26" i="46" s="1"/>
  <c r="E19" i="46"/>
  <c r="A25" i="46"/>
  <c r="A26" i="46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E12" i="42"/>
  <c r="E13" i="42"/>
  <c r="E14" i="42"/>
  <c r="E17" i="42" s="1"/>
  <c r="E15" i="42"/>
  <c r="E16" i="42"/>
  <c r="E19" i="42"/>
  <c r="E21" i="42" s="1"/>
  <c r="B27" i="42" s="1"/>
  <c r="E20" i="42"/>
  <c r="A26" i="42"/>
  <c r="A27" i="42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59"/>
  <c r="A26" i="59"/>
  <c r="E20" i="59"/>
  <c r="E21" i="59" s="1"/>
  <c r="B27" i="59" s="1"/>
  <c r="E19" i="59"/>
  <c r="E16" i="59"/>
  <c r="E15" i="59"/>
  <c r="E14" i="59"/>
  <c r="E13" i="59"/>
  <c r="E12" i="59"/>
  <c r="E17" i="5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A26" i="25"/>
  <c r="A25" i="25"/>
  <c r="E19" i="25"/>
  <c r="E18" i="25"/>
  <c r="E20" i="25" s="1"/>
  <c r="B26" i="25" s="1"/>
  <c r="E15" i="25"/>
  <c r="E14" i="25"/>
  <c r="E13" i="25"/>
  <c r="E12" i="25"/>
  <c r="E11" i="25"/>
  <c r="E10" i="25"/>
  <c r="E16" i="25" s="1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0" i="52"/>
  <c r="E41" i="52" s="1"/>
  <c r="B48" i="52" s="1"/>
  <c r="E37" i="52"/>
  <c r="E36" i="52"/>
  <c r="E35" i="52"/>
  <c r="E34" i="52"/>
  <c r="E33" i="52"/>
  <c r="E32" i="52"/>
  <c r="E31" i="52"/>
  <c r="E30" i="52"/>
  <c r="E38" i="52" s="1"/>
  <c r="B47" i="52" s="1"/>
  <c r="E29" i="52"/>
  <c r="E28" i="52"/>
  <c r="E25" i="52"/>
  <c r="D25" i="52"/>
  <c r="C25" i="52"/>
  <c r="B25" i="52"/>
  <c r="E24" i="52"/>
  <c r="D24" i="52"/>
  <c r="C24" i="52"/>
  <c r="B24" i="52"/>
  <c r="E23" i="52"/>
  <c r="D23" i="52"/>
  <c r="C23" i="52"/>
  <c r="B23" i="52"/>
  <c r="E22" i="52"/>
  <c r="D22" i="52"/>
  <c r="C22" i="52"/>
  <c r="B22" i="52"/>
  <c r="E21" i="52"/>
  <c r="D21" i="52"/>
  <c r="C21" i="52"/>
  <c r="B21" i="52"/>
  <c r="E20" i="52"/>
  <c r="D20" i="52"/>
  <c r="C20" i="52"/>
  <c r="B20" i="52"/>
  <c r="E19" i="52"/>
  <c r="D19" i="52"/>
  <c r="C19" i="52"/>
  <c r="B19" i="52"/>
  <c r="E18" i="52"/>
  <c r="D18" i="52"/>
  <c r="C18" i="52"/>
  <c r="B18" i="52"/>
  <c r="E17" i="52"/>
  <c r="D17" i="52"/>
  <c r="C17" i="52"/>
  <c r="B17" i="52"/>
  <c r="E16" i="52"/>
  <c r="D16" i="52"/>
  <c r="C16" i="52"/>
  <c r="B16" i="52"/>
  <c r="E15" i="52"/>
  <c r="D15" i="52"/>
  <c r="C15" i="52"/>
  <c r="B15" i="52"/>
  <c r="E14" i="52"/>
  <c r="D14" i="52"/>
  <c r="C14" i="52"/>
  <c r="B14" i="52"/>
  <c r="E13" i="52"/>
  <c r="D13" i="52"/>
  <c r="C13" i="52"/>
  <c r="B13" i="52"/>
  <c r="E12" i="52"/>
  <c r="E11" i="52"/>
  <c r="E26" i="52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E21" i="15" s="1"/>
  <c r="E20" i="15"/>
  <c r="D20" i="15"/>
  <c r="C20" i="15"/>
  <c r="D19" i="15"/>
  <c r="E19" i="15" s="1"/>
  <c r="C19" i="15"/>
  <c r="D18" i="15"/>
  <c r="C18" i="15"/>
  <c r="E18" i="15" s="1"/>
  <c r="D17" i="15"/>
  <c r="C17" i="15"/>
  <c r="E17" i="15" s="1"/>
  <c r="E16" i="15"/>
  <c r="D16" i="15"/>
  <c r="C16" i="15"/>
  <c r="D15" i="15"/>
  <c r="E15" i="15" s="1"/>
  <c r="C15" i="15"/>
  <c r="D14" i="15"/>
  <c r="C14" i="15"/>
  <c r="E14" i="15" s="1"/>
  <c r="D13" i="15"/>
  <c r="C13" i="15"/>
  <c r="E13" i="15" s="1"/>
  <c r="E12" i="15"/>
  <c r="D12" i="15"/>
  <c r="D11" i="15"/>
  <c r="C11" i="15"/>
  <c r="E11" i="15" s="1"/>
  <c r="E22" i="15" s="1"/>
  <c r="E37" i="48"/>
  <c r="E38" i="48" s="1"/>
  <c r="B45" i="48" s="1"/>
  <c r="E34" i="48"/>
  <c r="E33" i="48"/>
  <c r="E32" i="48"/>
  <c r="E31" i="48"/>
  <c r="E30" i="48"/>
  <c r="E29" i="48"/>
  <c r="E28" i="48"/>
  <c r="E27" i="48"/>
  <c r="E26" i="48"/>
  <c r="E25" i="48"/>
  <c r="D22" i="48"/>
  <c r="C22" i="48"/>
  <c r="B22" i="48"/>
  <c r="D21" i="48"/>
  <c r="C21" i="48"/>
  <c r="B21" i="48"/>
  <c r="D20" i="48"/>
  <c r="C20" i="48"/>
  <c r="E20" i="48" s="1"/>
  <c r="B20" i="48"/>
  <c r="D19" i="48"/>
  <c r="C19" i="48"/>
  <c r="B19" i="48"/>
  <c r="D17" i="48"/>
  <c r="C17" i="48"/>
  <c r="B17" i="48"/>
  <c r="D16" i="48"/>
  <c r="C16" i="48"/>
  <c r="D15" i="48"/>
  <c r="C15" i="48"/>
  <c r="E15" i="48" s="1"/>
  <c r="B15" i="48"/>
  <c r="D14" i="48"/>
  <c r="C14" i="48"/>
  <c r="B14" i="48"/>
  <c r="D13" i="48"/>
  <c r="C13" i="48"/>
  <c r="B13" i="48"/>
  <c r="D12" i="48"/>
  <c r="E12" i="48" s="1"/>
  <c r="D11" i="48"/>
  <c r="E11" i="48" s="1"/>
  <c r="E36" i="24"/>
  <c r="E37" i="24" s="1"/>
  <c r="B44" i="24" s="1"/>
  <c r="E33" i="24"/>
  <c r="E32" i="24"/>
  <c r="E31" i="24"/>
  <c r="E30" i="24"/>
  <c r="E29" i="24"/>
  <c r="E28" i="24"/>
  <c r="E27" i="24"/>
  <c r="E26" i="24"/>
  <c r="E25" i="24"/>
  <c r="E24" i="24"/>
  <c r="D21" i="24"/>
  <c r="C21" i="24"/>
  <c r="B21" i="24"/>
  <c r="D20" i="24"/>
  <c r="E20" i="24" s="1"/>
  <c r="B20" i="24"/>
  <c r="D19" i="24"/>
  <c r="E19" i="24" s="1"/>
  <c r="B19" i="24"/>
  <c r="D18" i="24"/>
  <c r="E18" i="24" s="1"/>
  <c r="B18" i="24"/>
  <c r="D17" i="24"/>
  <c r="B17" i="24"/>
  <c r="D16" i="24"/>
  <c r="C16" i="24"/>
  <c r="E16" i="24" s="1"/>
  <c r="B16" i="24"/>
  <c r="D15" i="24"/>
  <c r="E15" i="24"/>
  <c r="D14" i="24"/>
  <c r="C14" i="24"/>
  <c r="B14" i="24"/>
  <c r="D13" i="24"/>
  <c r="C13" i="24"/>
  <c r="B13" i="24"/>
  <c r="D12" i="24"/>
  <c r="E12" i="24" s="1"/>
  <c r="D11" i="24"/>
  <c r="E11" i="24" s="1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46" i="14" s="1"/>
  <c r="B54" i="14" s="1"/>
  <c r="D34" i="14"/>
  <c r="E34" i="14" s="1"/>
  <c r="E33" i="14"/>
  <c r="D33" i="14"/>
  <c r="D32" i="14"/>
  <c r="E32" i="14" s="1"/>
  <c r="E31" i="14"/>
  <c r="D31" i="14"/>
  <c r="D30" i="14"/>
  <c r="E30" i="14" s="1"/>
  <c r="E29" i="14"/>
  <c r="D29" i="14"/>
  <c r="D28" i="14"/>
  <c r="E28" i="14" s="1"/>
  <c r="E27" i="14"/>
  <c r="D27" i="14"/>
  <c r="D26" i="14"/>
  <c r="E26" i="14" s="1"/>
  <c r="E25" i="14"/>
  <c r="D25" i="14"/>
  <c r="D24" i="14"/>
  <c r="E24" i="14" s="1"/>
  <c r="E23" i="14"/>
  <c r="D23" i="14"/>
  <c r="D22" i="14"/>
  <c r="E22" i="14" s="1"/>
  <c r="E20" i="14"/>
  <c r="B52" i="14" s="1"/>
  <c r="E19" i="14"/>
  <c r="E18" i="14"/>
  <c r="E17" i="14"/>
  <c r="D14" i="14"/>
  <c r="E14" i="14" s="1"/>
  <c r="D13" i="14"/>
  <c r="E13" i="14" s="1"/>
  <c r="D12" i="14"/>
  <c r="E12" i="14" s="1"/>
  <c r="E11" i="14"/>
  <c r="E15" i="14" s="1"/>
  <c r="A52" i="13"/>
  <c r="A51" i="13"/>
  <c r="A50" i="13"/>
  <c r="E44" i="13"/>
  <c r="E43" i="13"/>
  <c r="E42" i="13"/>
  <c r="E41" i="13"/>
  <c r="E40" i="13"/>
  <c r="E39" i="13"/>
  <c r="E45" i="13" s="1"/>
  <c r="E36" i="13"/>
  <c r="E35" i="13"/>
  <c r="E34" i="13"/>
  <c r="E33" i="13"/>
  <c r="E32" i="13"/>
  <c r="E31" i="13"/>
  <c r="E30" i="13"/>
  <c r="E29" i="13"/>
  <c r="E28" i="13"/>
  <c r="E27" i="13"/>
  <c r="E26" i="13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14" i="11" s="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4" i="9"/>
  <c r="E41" i="9"/>
  <c r="E40" i="9"/>
  <c r="E39" i="9"/>
  <c r="E38" i="9"/>
  <c r="E37" i="9"/>
  <c r="E36" i="9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E21" i="9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1" i="12"/>
  <c r="E28" i="12"/>
  <c r="E27" i="12"/>
  <c r="E26" i="12"/>
  <c r="E25" i="12"/>
  <c r="E24" i="12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2" i="12"/>
  <c r="E12" i="12" s="1"/>
  <c r="D11" i="12"/>
  <c r="E11" i="12" s="1"/>
  <c r="E33" i="50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56" i="8"/>
  <c r="A55" i="8"/>
  <c r="A54" i="8"/>
  <c r="A53" i="8"/>
  <c r="E47" i="8"/>
  <c r="E46" i="8"/>
  <c r="E44" i="8"/>
  <c r="E41" i="8"/>
  <c r="E40" i="8"/>
  <c r="E39" i="8"/>
  <c r="E38" i="8"/>
  <c r="E37" i="8"/>
  <c r="E36" i="8"/>
  <c r="D33" i="8"/>
  <c r="C33" i="8"/>
  <c r="B33" i="8"/>
  <c r="D32" i="8"/>
  <c r="E32" i="8" s="1"/>
  <c r="D31" i="8"/>
  <c r="E31" i="8" s="1"/>
  <c r="D30" i="8"/>
  <c r="C30" i="8"/>
  <c r="E30" i="8" s="1"/>
  <c r="B30" i="8"/>
  <c r="D29" i="8"/>
  <c r="C29" i="8"/>
  <c r="B29" i="8"/>
  <c r="D28" i="8"/>
  <c r="C28" i="8"/>
  <c r="E28" i="8" s="1"/>
  <c r="B28" i="8"/>
  <c r="D27" i="8"/>
  <c r="C27" i="8"/>
  <c r="B27" i="8"/>
  <c r="D26" i="8"/>
  <c r="C26" i="8"/>
  <c r="E26" i="8" s="1"/>
  <c r="B26" i="8"/>
  <c r="D25" i="8"/>
  <c r="C25" i="8"/>
  <c r="B25" i="8"/>
  <c r="D24" i="8"/>
  <c r="C24" i="8"/>
  <c r="E24" i="8" s="1"/>
  <c r="B24" i="8"/>
  <c r="D23" i="8"/>
  <c r="C23" i="8"/>
  <c r="B23" i="8"/>
  <c r="D22" i="8"/>
  <c r="C22" i="8"/>
  <c r="E22" i="8" s="1"/>
  <c r="B22" i="8"/>
  <c r="D21" i="8"/>
  <c r="C21" i="8"/>
  <c r="B21" i="8"/>
  <c r="D20" i="8"/>
  <c r="C20" i="8"/>
  <c r="E20" i="8" s="1"/>
  <c r="B20" i="8"/>
  <c r="D19" i="8"/>
  <c r="C19" i="8"/>
  <c r="B19" i="8"/>
  <c r="D18" i="8"/>
  <c r="C18" i="8"/>
  <c r="B18" i="8"/>
  <c r="D17" i="8"/>
  <c r="C17" i="8"/>
  <c r="B17" i="8"/>
  <c r="D16" i="8"/>
  <c r="C16" i="8"/>
  <c r="E16" i="8" s="1"/>
  <c r="B16" i="8"/>
  <c r="D13" i="8"/>
  <c r="E13" i="8" s="1"/>
  <c r="D12" i="8"/>
  <c r="C12" i="8"/>
  <c r="D11" i="8"/>
  <c r="E11" i="8" s="1"/>
  <c r="B11" i="8"/>
  <c r="A54" i="23"/>
  <c r="A53" i="23"/>
  <c r="A52" i="23"/>
  <c r="A51" i="23"/>
  <c r="E45" i="23"/>
  <c r="E44" i="23"/>
  <c r="E41" i="23"/>
  <c r="E40" i="23"/>
  <c r="E39" i="23"/>
  <c r="E38" i="23"/>
  <c r="E37" i="23"/>
  <c r="E36" i="23"/>
  <c r="D33" i="23"/>
  <c r="C33" i="23"/>
  <c r="E33" i="23" s="1"/>
  <c r="B33" i="23"/>
  <c r="D32" i="23"/>
  <c r="E32" i="23" s="1"/>
  <c r="D31" i="23"/>
  <c r="E31" i="23" s="1"/>
  <c r="D30" i="23"/>
  <c r="C30" i="23"/>
  <c r="E30" i="23" s="1"/>
  <c r="B30" i="23"/>
  <c r="D29" i="23"/>
  <c r="C29" i="23"/>
  <c r="B29" i="23"/>
  <c r="D28" i="23"/>
  <c r="C28" i="23"/>
  <c r="E28" i="23" s="1"/>
  <c r="B28" i="23"/>
  <c r="D27" i="23"/>
  <c r="C27" i="23"/>
  <c r="E27" i="23" s="1"/>
  <c r="B27" i="23"/>
  <c r="D26" i="23"/>
  <c r="C26" i="23"/>
  <c r="E26" i="23" s="1"/>
  <c r="B26" i="23"/>
  <c r="D25" i="23"/>
  <c r="C25" i="23"/>
  <c r="B25" i="23"/>
  <c r="D24" i="23"/>
  <c r="C24" i="23"/>
  <c r="E24" i="23" s="1"/>
  <c r="B24" i="23"/>
  <c r="D23" i="23"/>
  <c r="C23" i="23"/>
  <c r="E23" i="23" s="1"/>
  <c r="B23" i="23"/>
  <c r="D22" i="23"/>
  <c r="C22" i="23"/>
  <c r="E22" i="23" s="1"/>
  <c r="B22" i="23"/>
  <c r="D21" i="23"/>
  <c r="C21" i="23"/>
  <c r="B21" i="23"/>
  <c r="D20" i="23"/>
  <c r="C20" i="23"/>
  <c r="E20" i="23" s="1"/>
  <c r="B20" i="23"/>
  <c r="D19" i="23"/>
  <c r="C19" i="23"/>
  <c r="E19" i="23" s="1"/>
  <c r="B19" i="23"/>
  <c r="D18" i="23"/>
  <c r="C18" i="23"/>
  <c r="E18" i="23" s="1"/>
  <c r="B18" i="23"/>
  <c r="D17" i="23"/>
  <c r="C17" i="23"/>
  <c r="B17" i="23"/>
  <c r="D16" i="23"/>
  <c r="C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0" i="7"/>
  <c r="E37" i="7"/>
  <c r="E36" i="7"/>
  <c r="E35" i="7"/>
  <c r="E34" i="7"/>
  <c r="E33" i="7"/>
  <c r="E32" i="7"/>
  <c r="D29" i="7"/>
  <c r="C29" i="7"/>
  <c r="E29" i="7" s="1"/>
  <c r="B29" i="7"/>
  <c r="D28" i="7"/>
  <c r="E28" i="7" s="1"/>
  <c r="D27" i="7"/>
  <c r="C27" i="7"/>
  <c r="E27" i="7" s="1"/>
  <c r="B27" i="7"/>
  <c r="D26" i="7"/>
  <c r="C26" i="7"/>
  <c r="E26" i="7" s="1"/>
  <c r="B26" i="7"/>
  <c r="D25" i="7"/>
  <c r="C25" i="7"/>
  <c r="B25" i="7"/>
  <c r="D24" i="7"/>
  <c r="C24" i="7"/>
  <c r="B24" i="7"/>
  <c r="D23" i="7"/>
  <c r="C23" i="7"/>
  <c r="E23" i="7" s="1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A65" i="6"/>
  <c r="A64" i="6"/>
  <c r="A63" i="6"/>
  <c r="A62" i="6"/>
  <c r="A61" i="6"/>
  <c r="A60" i="6"/>
  <c r="E54" i="6"/>
  <c r="E5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E36" i="6"/>
  <c r="D36" i="6"/>
  <c r="D35" i="6"/>
  <c r="E35" i="6" s="1"/>
  <c r="E34" i="6"/>
  <c r="D34" i="6"/>
  <c r="D33" i="6"/>
  <c r="E33" i="6" s="1"/>
  <c r="E32" i="6"/>
  <c r="D32" i="6"/>
  <c r="D31" i="6"/>
  <c r="E31" i="6" s="1"/>
  <c r="E30" i="6"/>
  <c r="D30" i="6"/>
  <c r="D29" i="6"/>
  <c r="E29" i="6" s="1"/>
  <c r="E28" i="6"/>
  <c r="D28" i="6"/>
  <c r="D27" i="6"/>
  <c r="E27" i="6" s="1"/>
  <c r="E26" i="6"/>
  <c r="D26" i="6"/>
  <c r="D25" i="6"/>
  <c r="E25" i="6" s="1"/>
  <c r="E38" i="6" s="1"/>
  <c r="B62" i="6" s="1"/>
  <c r="E22" i="6"/>
  <c r="E21" i="6"/>
  <c r="E20" i="6"/>
  <c r="E19" i="6"/>
  <c r="E23" i="6" s="1"/>
  <c r="B61" i="6" s="1"/>
  <c r="E18" i="6"/>
  <c r="E17" i="6"/>
  <c r="E16" i="6"/>
  <c r="D13" i="6"/>
  <c r="E13" i="6" s="1"/>
  <c r="D12" i="6"/>
  <c r="E12" i="6" s="1"/>
  <c r="D11" i="6"/>
  <c r="E11" i="6" s="1"/>
  <c r="A65" i="5"/>
  <c r="A64" i="5"/>
  <c r="A63" i="5"/>
  <c r="A62" i="5"/>
  <c r="A61" i="5"/>
  <c r="A60" i="5"/>
  <c r="E54" i="5"/>
  <c r="E55" i="5" s="1"/>
  <c r="E51" i="5"/>
  <c r="E50" i="5"/>
  <c r="E49" i="5"/>
  <c r="E48" i="5"/>
  <c r="E52" i="5" s="1"/>
  <c r="B64" i="5" s="1"/>
  <c r="E45" i="5"/>
  <c r="E44" i="5"/>
  <c r="E43" i="5"/>
  <c r="E42" i="5"/>
  <c r="E41" i="5"/>
  <c r="E46" i="5" s="1"/>
  <c r="B63" i="5" s="1"/>
  <c r="E38" i="5"/>
  <c r="D37" i="5"/>
  <c r="E37" i="5" s="1"/>
  <c r="E36" i="5"/>
  <c r="D36" i="5"/>
  <c r="D35" i="5"/>
  <c r="E35" i="5" s="1"/>
  <c r="E34" i="5"/>
  <c r="D34" i="5"/>
  <c r="D33" i="5"/>
  <c r="E33" i="5" s="1"/>
  <c r="E32" i="5"/>
  <c r="D32" i="5"/>
  <c r="D31" i="5"/>
  <c r="E31" i="5" s="1"/>
  <c r="E30" i="5"/>
  <c r="D30" i="5"/>
  <c r="D29" i="5"/>
  <c r="E29" i="5" s="1"/>
  <c r="E28" i="5"/>
  <c r="D28" i="5"/>
  <c r="D27" i="5"/>
  <c r="E27" i="5" s="1"/>
  <c r="E26" i="5"/>
  <c r="D26" i="5"/>
  <c r="D25" i="5"/>
  <c r="E25" i="5" s="1"/>
  <c r="E39" i="5" s="1"/>
  <c r="B62" i="5" s="1"/>
  <c r="E22" i="5"/>
  <c r="E21" i="5"/>
  <c r="E20" i="5"/>
  <c r="E19" i="5"/>
  <c r="E23" i="5" s="1"/>
  <c r="B61" i="5" s="1"/>
  <c r="E18" i="5"/>
  <c r="E17" i="5"/>
  <c r="E16" i="5"/>
  <c r="D13" i="5"/>
  <c r="E13" i="5" s="1"/>
  <c r="D12" i="5"/>
  <c r="E12" i="5" s="1"/>
  <c r="D11" i="5"/>
  <c r="E11" i="5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E34" i="3" s="1"/>
  <c r="E33" i="3"/>
  <c r="D33" i="3"/>
  <c r="C33" i="3"/>
  <c r="D32" i="3"/>
  <c r="E32" i="3" s="1"/>
  <c r="C32" i="3"/>
  <c r="D31" i="3"/>
  <c r="C31" i="3"/>
  <c r="E31" i="3" s="1"/>
  <c r="D30" i="3"/>
  <c r="C30" i="3"/>
  <c r="E30" i="3" s="1"/>
  <c r="E29" i="3"/>
  <c r="D29" i="3"/>
  <c r="C29" i="3"/>
  <c r="D28" i="3"/>
  <c r="E28" i="3" s="1"/>
  <c r="C28" i="3"/>
  <c r="D27" i="3"/>
  <c r="C27" i="3"/>
  <c r="E27" i="3" s="1"/>
  <c r="D26" i="3"/>
  <c r="C26" i="3"/>
  <c r="E26" i="3" s="1"/>
  <c r="E25" i="3"/>
  <c r="D25" i="3"/>
  <c r="C25" i="3"/>
  <c r="D24" i="3"/>
  <c r="E24" i="3" s="1"/>
  <c r="C24" i="3"/>
  <c r="D23" i="3"/>
  <c r="C23" i="3"/>
  <c r="E23" i="3" s="1"/>
  <c r="D22" i="3"/>
  <c r="C22" i="3"/>
  <c r="E22" i="3" s="1"/>
  <c r="E21" i="3"/>
  <c r="D21" i="3"/>
  <c r="C21" i="3"/>
  <c r="D20" i="3"/>
  <c r="E20" i="3" s="1"/>
  <c r="C20" i="3"/>
  <c r="D19" i="3"/>
  <c r="C19" i="3"/>
  <c r="E19" i="3" s="1"/>
  <c r="D18" i="3"/>
  <c r="C18" i="3"/>
  <c r="E18" i="3" s="1"/>
  <c r="E17" i="3"/>
  <c r="D17" i="3"/>
  <c r="C17" i="3"/>
  <c r="D16" i="3"/>
  <c r="E16" i="3" s="1"/>
  <c r="C16" i="3"/>
  <c r="D15" i="3"/>
  <c r="C15" i="3"/>
  <c r="E15" i="3" s="1"/>
  <c r="D14" i="3"/>
  <c r="C14" i="3"/>
  <c r="E14" i="3" s="1"/>
  <c r="E13" i="3"/>
  <c r="D13" i="3"/>
  <c r="D12" i="3"/>
  <c r="E12" i="3" s="1"/>
  <c r="E11" i="3"/>
  <c r="D11" i="3"/>
  <c r="B52" i="1"/>
  <c r="B51" i="1"/>
  <c r="B50" i="1"/>
  <c r="B53" i="1" s="1"/>
  <c r="B60" i="55"/>
  <c r="B59" i="55"/>
  <c r="B58" i="55"/>
  <c r="B57" i="55"/>
  <c r="B56" i="55"/>
  <c r="B61" i="55" s="1"/>
  <c r="B70" i="56"/>
  <c r="B69" i="56"/>
  <c r="B68" i="56"/>
  <c r="B67" i="56"/>
  <c r="B66" i="56"/>
  <c r="B71" i="56" s="1"/>
  <c r="B64" i="58"/>
  <c r="B63" i="58"/>
  <c r="B62" i="58"/>
  <c r="B61" i="58"/>
  <c r="B60" i="58"/>
  <c r="B65" i="58" s="1"/>
  <c r="E43" i="1"/>
  <c r="E42" i="1"/>
  <c r="E44" i="1" s="1"/>
  <c r="E39" i="1"/>
  <c r="E38" i="1"/>
  <c r="E37" i="1"/>
  <c r="E36" i="1"/>
  <c r="E35" i="1"/>
  <c r="E34" i="1"/>
  <c r="E40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32" i="1" s="1"/>
  <c r="E45" i="1" s="1"/>
  <c r="E11" i="1"/>
  <c r="E50" i="55"/>
  <c r="E49" i="55"/>
  <c r="E48" i="55"/>
  <c r="E47" i="55"/>
  <c r="E51" i="55" s="1"/>
  <c r="E44" i="55"/>
  <c r="E43" i="55"/>
  <c r="E42" i="55"/>
  <c r="E41" i="55"/>
  <c r="E40" i="55"/>
  <c r="E45" i="55" s="1"/>
  <c r="D37" i="55"/>
  <c r="E37" i="55" s="1"/>
  <c r="E36" i="55"/>
  <c r="D36" i="55"/>
  <c r="D35" i="55"/>
  <c r="E35" i="55" s="1"/>
  <c r="E34" i="55"/>
  <c r="D34" i="55"/>
  <c r="D33" i="55"/>
  <c r="E33" i="55" s="1"/>
  <c r="E32" i="55"/>
  <c r="D32" i="55"/>
  <c r="D31" i="55"/>
  <c r="E31" i="55" s="1"/>
  <c r="E30" i="55"/>
  <c r="D30" i="55"/>
  <c r="D29" i="55"/>
  <c r="E29" i="55" s="1"/>
  <c r="E28" i="55"/>
  <c r="D28" i="55"/>
  <c r="D27" i="55"/>
  <c r="E27" i="55" s="1"/>
  <c r="E26" i="55"/>
  <c r="D26" i="55"/>
  <c r="D25" i="55"/>
  <c r="E25" i="55" s="1"/>
  <c r="E24" i="55"/>
  <c r="D24" i="55"/>
  <c r="E21" i="55"/>
  <c r="E20" i="55"/>
  <c r="E19" i="55"/>
  <c r="E22" i="55" s="1"/>
  <c r="D16" i="55"/>
  <c r="E16" i="55" s="1"/>
  <c r="E15" i="55"/>
  <c r="D15" i="55"/>
  <c r="D14" i="55"/>
  <c r="E14" i="55" s="1"/>
  <c r="E13" i="55"/>
  <c r="D13" i="55"/>
  <c r="D12" i="55"/>
  <c r="E12" i="55" s="1"/>
  <c r="E11" i="55"/>
  <c r="D11" i="55"/>
  <c r="E60" i="56"/>
  <c r="E59" i="56"/>
  <c r="E58" i="56"/>
  <c r="E57" i="56"/>
  <c r="E56" i="56"/>
  <c r="E55" i="56"/>
  <c r="E61" i="56" s="1"/>
  <c r="E54" i="56"/>
  <c r="E51" i="56"/>
  <c r="E50" i="56"/>
  <c r="E49" i="56"/>
  <c r="E48" i="56"/>
  <c r="E47" i="56"/>
  <c r="E46" i="56"/>
  <c r="E45" i="56"/>
  <c r="E44" i="56"/>
  <c r="E43" i="56"/>
  <c r="E42" i="56"/>
  <c r="E52" i="56" s="1"/>
  <c r="E41" i="56"/>
  <c r="D38" i="56"/>
  <c r="E38" i="56" s="1"/>
  <c r="D37" i="56"/>
  <c r="E37" i="56" s="1"/>
  <c r="D36" i="56"/>
  <c r="E36" i="56" s="1"/>
  <c r="E35" i="56"/>
  <c r="D34" i="56"/>
  <c r="E34" i="56" s="1"/>
  <c r="E33" i="56"/>
  <c r="D33" i="56"/>
  <c r="D32" i="56"/>
  <c r="E32" i="56" s="1"/>
  <c r="E31" i="56"/>
  <c r="D31" i="56"/>
  <c r="D30" i="56"/>
  <c r="E30" i="56" s="1"/>
  <c r="E29" i="56"/>
  <c r="D29" i="56"/>
  <c r="D28" i="56"/>
  <c r="E28" i="56" s="1"/>
  <c r="E27" i="56"/>
  <c r="D27" i="56"/>
  <c r="D26" i="56"/>
  <c r="E26" i="56" s="1"/>
  <c r="E25" i="56"/>
  <c r="D25" i="56"/>
  <c r="D24" i="56"/>
  <c r="E24" i="56" s="1"/>
  <c r="E23" i="56"/>
  <c r="D23" i="56"/>
  <c r="E20" i="56"/>
  <c r="E19" i="56"/>
  <c r="E21" i="56" s="1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16" i="56" s="1"/>
  <c r="E54" i="58"/>
  <c r="E53" i="58"/>
  <c r="E52" i="58"/>
  <c r="E51" i="58"/>
  <c r="E50" i="58"/>
  <c r="E49" i="58"/>
  <c r="E55" i="58" s="1"/>
  <c r="E46" i="58"/>
  <c r="E45" i="58"/>
  <c r="E44" i="58"/>
  <c r="E43" i="58"/>
  <c r="E47" i="58" s="1"/>
  <c r="E42" i="58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E25" i="58"/>
  <c r="D25" i="58"/>
  <c r="D24" i="58"/>
  <c r="E24" i="58" s="1"/>
  <c r="E23" i="58"/>
  <c r="D23" i="58"/>
  <c r="E20" i="58"/>
  <c r="E19" i="58"/>
  <c r="E21" i="58" s="1"/>
  <c r="E18" i="58"/>
  <c r="D15" i="58"/>
  <c r="E15" i="58" s="1"/>
  <c r="D14" i="58"/>
  <c r="E14" i="58" s="1"/>
  <c r="D13" i="58"/>
  <c r="E13" i="58" s="1"/>
  <c r="D12" i="58"/>
  <c r="E12" i="58" s="1"/>
  <c r="D11" i="58"/>
  <c r="E11" i="58" s="1"/>
  <c r="E37" i="13" l="1"/>
  <c r="E35" i="14"/>
  <c r="B53" i="14" s="1"/>
  <c r="E13" i="48"/>
  <c r="E16" i="48"/>
  <c r="E19" i="48"/>
  <c r="E22" i="48"/>
  <c r="E14" i="48"/>
  <c r="E17" i="48"/>
  <c r="E21" i="48"/>
  <c r="E35" i="48"/>
  <c r="B44" i="48" s="1"/>
  <c r="E13" i="24"/>
  <c r="E17" i="24"/>
  <c r="E22" i="24" s="1"/>
  <c r="E20" i="7"/>
  <c r="E25" i="7"/>
  <c r="E17" i="7"/>
  <c r="E19" i="7"/>
  <c r="E22" i="7"/>
  <c r="E18" i="7"/>
  <c r="E21" i="7"/>
  <c r="E24" i="7"/>
  <c r="E42" i="7"/>
  <c r="B50" i="7" s="1"/>
  <c r="B51" i="13"/>
  <c r="E14" i="24"/>
  <c r="E21" i="24"/>
  <c r="E34" i="24"/>
  <c r="B43" i="24" s="1"/>
  <c r="E34" i="50"/>
  <c r="B41" i="50" s="1"/>
  <c r="E16" i="44"/>
  <c r="B25" i="44" s="1"/>
  <c r="B27" i="44" s="1"/>
  <c r="E20" i="60"/>
  <c r="B31" i="60" s="1"/>
  <c r="E46" i="9"/>
  <c r="B54" i="9" s="1"/>
  <c r="E42" i="9"/>
  <c r="B53" i="9" s="1"/>
  <c r="E14" i="9"/>
  <c r="B51" i="9" s="1"/>
  <c r="E33" i="12"/>
  <c r="B41" i="12" s="1"/>
  <c r="E13" i="12"/>
  <c r="E22" i="12"/>
  <c r="B39" i="12" s="1"/>
  <c r="E29" i="12"/>
  <c r="B40" i="12" s="1"/>
  <c r="E33" i="8"/>
  <c r="E18" i="8"/>
  <c r="E19" i="8"/>
  <c r="E23" i="8"/>
  <c r="E27" i="8"/>
  <c r="E17" i="8"/>
  <c r="E21" i="8"/>
  <c r="E25" i="8"/>
  <c r="E29" i="8"/>
  <c r="E42" i="8"/>
  <c r="B55" i="8" s="1"/>
  <c r="E48" i="8"/>
  <c r="B56" i="8" s="1"/>
  <c r="E12" i="8"/>
  <c r="E14" i="8" s="1"/>
  <c r="E42" i="23"/>
  <c r="B53" i="23" s="1"/>
  <c r="E46" i="23"/>
  <c r="B54" i="23" s="1"/>
  <c r="E17" i="23"/>
  <c r="E34" i="23" s="1"/>
  <c r="B52" i="23" s="1"/>
  <c r="E21" i="23"/>
  <c r="E25" i="23"/>
  <c r="E29" i="23"/>
  <c r="E38" i="7"/>
  <c r="B49" i="7" s="1"/>
  <c r="E30" i="53"/>
  <c r="E40" i="4"/>
  <c r="B64" i="4" s="1"/>
  <c r="E16" i="4"/>
  <c r="B33" i="37"/>
  <c r="B37" i="37" s="1"/>
  <c r="E30" i="37"/>
  <c r="B34" i="36"/>
  <c r="B38" i="36" s="1"/>
  <c r="E30" i="36"/>
  <c r="B34" i="60"/>
  <c r="E21" i="46"/>
  <c r="B25" i="46"/>
  <c r="B27" i="46" s="1"/>
  <c r="E21" i="45"/>
  <c r="B25" i="45"/>
  <c r="B27" i="45" s="1"/>
  <c r="E21" i="44"/>
  <c r="E22" i="43"/>
  <c r="B26" i="43"/>
  <c r="B28" i="43" s="1"/>
  <c r="E22" i="42"/>
  <c r="B26" i="42"/>
  <c r="B28" i="42" s="1"/>
  <c r="E22" i="41"/>
  <c r="B26" i="41"/>
  <c r="B28" i="41" s="1"/>
  <c r="E22" i="39"/>
  <c r="B26" i="39"/>
  <c r="B28" i="39" s="1"/>
  <c r="B26" i="59"/>
  <c r="B28" i="59" s="1"/>
  <c r="E22" i="59"/>
  <c r="B26" i="38"/>
  <c r="B28" i="38" s="1"/>
  <c r="E22" i="38"/>
  <c r="E21" i="25"/>
  <c r="B25" i="25"/>
  <c r="B27" i="25" s="1"/>
  <c r="E26" i="54"/>
  <c r="E42" i="52"/>
  <c r="B46" i="52"/>
  <c r="E39" i="15"/>
  <c r="B43" i="15"/>
  <c r="B46" i="15" s="1"/>
  <c r="B51" i="14"/>
  <c r="B55" i="14" s="1"/>
  <c r="E47" i="14"/>
  <c r="E24" i="13"/>
  <c r="B50" i="13" s="1"/>
  <c r="B52" i="13"/>
  <c r="B45" i="11"/>
  <c r="E31" i="11"/>
  <c r="B47" i="11" s="1"/>
  <c r="B55" i="10"/>
  <c r="B60" i="10" s="1"/>
  <c r="E51" i="10"/>
  <c r="E34" i="9"/>
  <c r="B52" i="9" s="1"/>
  <c r="B38" i="12"/>
  <c r="E25" i="50"/>
  <c r="B39" i="50" s="1"/>
  <c r="E14" i="50"/>
  <c r="E14" i="23"/>
  <c r="E14" i="7"/>
  <c r="E14" i="6"/>
  <c r="B65" i="6"/>
  <c r="E14" i="5"/>
  <c r="B65" i="5"/>
  <c r="E34" i="22"/>
  <c r="E34" i="21"/>
  <c r="E35" i="3"/>
  <c r="E17" i="55"/>
  <c r="E38" i="55"/>
  <c r="E39" i="56"/>
  <c r="E62" i="56" s="1"/>
  <c r="E16" i="58"/>
  <c r="E38" i="58"/>
  <c r="E23" i="48" l="1"/>
  <c r="E39" i="48" s="1"/>
  <c r="B46" i="48" s="1"/>
  <c r="B43" i="48"/>
  <c r="E38" i="24"/>
  <c r="B45" i="24" s="1"/>
  <c r="E22" i="47" s="1"/>
  <c r="E30" i="7"/>
  <c r="B48" i="7" s="1"/>
  <c r="E46" i="13"/>
  <c r="B42" i="24"/>
  <c r="B42" i="12"/>
  <c r="E34" i="12"/>
  <c r="E34" i="8"/>
  <c r="B54" i="8" s="1"/>
  <c r="E48" i="53"/>
  <c r="B52" i="53"/>
  <c r="B55" i="53" s="1"/>
  <c r="B62" i="4"/>
  <c r="E58" i="4"/>
  <c r="B67" i="4" s="1"/>
  <c r="E41" i="54"/>
  <c r="B45" i="54"/>
  <c r="B48" i="54" s="1"/>
  <c r="B53" i="13"/>
  <c r="E41" i="11"/>
  <c r="B50" i="11" s="1"/>
  <c r="B55" i="9"/>
  <c r="E21" i="47" s="1"/>
  <c r="E47" i="9"/>
  <c r="B38" i="50"/>
  <c r="B42" i="50" s="1"/>
  <c r="E35" i="50"/>
  <c r="E49" i="8"/>
  <c r="B53" i="8"/>
  <c r="B51" i="23"/>
  <c r="B55" i="23" s="1"/>
  <c r="E47" i="23"/>
  <c r="B47" i="7"/>
  <c r="B51" i="7" s="1"/>
  <c r="E43" i="7"/>
  <c r="E56" i="6"/>
  <c r="B60" i="6"/>
  <c r="B66" i="6" s="1"/>
  <c r="E56" i="5"/>
  <c r="B60" i="5"/>
  <c r="B66" i="5" s="1"/>
  <c r="E47" i="22"/>
  <c r="B54" i="22" s="1"/>
  <c r="B51" i="22"/>
  <c r="E47" i="21"/>
  <c r="B54" i="21" s="1"/>
  <c r="B51" i="21"/>
  <c r="E48" i="3"/>
  <c r="B55" i="3" s="1"/>
  <c r="B52" i="3"/>
  <c r="E52" i="55"/>
  <c r="E56" i="58"/>
  <c r="B57" i="8" l="1"/>
  <c r="E18" i="47" s="1"/>
  <c r="F51" i="47"/>
  <c r="F50" i="47"/>
  <c r="F49" i="47"/>
  <c r="H43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3" i="47"/>
  <c r="E20" i="47"/>
  <c r="E19" i="47"/>
  <c r="E17" i="47"/>
  <c r="E16" i="47"/>
  <c r="E15" i="47"/>
  <c r="E14" i="47"/>
  <c r="E12" i="47"/>
  <c r="E11" i="47"/>
  <c r="E10" i="47"/>
  <c r="E9" i="47"/>
  <c r="E8" i="47"/>
  <c r="E7" i="47"/>
  <c r="E6" i="47"/>
  <c r="E5" i="47"/>
  <c r="E4" i="47"/>
  <c r="E28" i="2" l="1"/>
  <c r="E24" i="2"/>
  <c r="E20" i="2"/>
  <c r="E16" i="2"/>
  <c r="E12" i="2"/>
  <c r="E43" i="2"/>
  <c r="E42" i="2"/>
  <c r="E44" i="2" s="1"/>
  <c r="B51" i="2" s="1"/>
  <c r="E38" i="2"/>
  <c r="E37" i="2"/>
  <c r="E36" i="2"/>
  <c r="E35" i="2"/>
  <c r="E34" i="2"/>
  <c r="E31" i="2"/>
  <c r="E30" i="2"/>
  <c r="E29" i="2"/>
  <c r="E27" i="2"/>
  <c r="E26" i="2"/>
  <c r="E25" i="2"/>
  <c r="E23" i="2"/>
  <c r="E22" i="2"/>
  <c r="E21" i="2"/>
  <c r="E19" i="2"/>
  <c r="E18" i="2"/>
  <c r="E17" i="2"/>
  <c r="E15" i="2"/>
  <c r="E14" i="2"/>
  <c r="E13" i="2"/>
  <c r="E11" i="2"/>
  <c r="E32" i="2" l="1"/>
  <c r="E45" i="2" s="1"/>
  <c r="B52" i="2" s="1"/>
  <c r="E40" i="2"/>
  <c r="B50" i="2" s="1"/>
  <c r="B49" i="2" l="1"/>
  <c r="E13" i="47" l="1"/>
</calcChain>
</file>

<file path=xl/sharedStrings.xml><?xml version="1.0" encoding="utf-8"?>
<sst xmlns="http://schemas.openxmlformats.org/spreadsheetml/2006/main" count="3155" uniqueCount="597">
  <si>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</si>
  <si>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</si>
  <si>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</si>
  <si>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</si>
  <si>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</si>
  <si>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</si>
  <si>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</si>
  <si>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</si>
  <si>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</si>
  <si>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</si>
  <si>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</si>
  <si>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</si>
  <si>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</si>
  <si>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</si>
  <si>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</si>
  <si>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</si>
  <si>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</si>
  <si>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</si>
  <si>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</si>
  <si>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</si>
  <si>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</si>
  <si>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</si>
  <si>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</si>
  <si>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</si>
  <si>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</si>
  <si>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</si>
  <si>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</si>
  <si>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</si>
  <si>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</si>
  <si>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</si>
  <si>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</si>
  <si>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</si>
  <si>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</si>
  <si>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</si>
  <si>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</si>
  <si>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</si>
  <si>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</si>
  <si>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</si>
  <si>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</si>
  <si>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</si>
  <si>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</si>
  <si>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</si>
  <si>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</si>
  <si>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</si>
  <si>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</si>
  <si>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</si>
  <si>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</si>
  <si>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</si>
  <si>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</si>
  <si>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</si>
  <si>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</si>
  <si>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</si>
  <si>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</si>
  <si>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</si>
  <si>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</si>
  <si>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</si>
  <si>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</si>
  <si>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</si>
  <si>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</si>
  <si>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</si>
  <si>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</si>
  <si>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</si>
  <si>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</si>
  <si>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</si>
  <si>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</si>
  <si>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</si>
  <si>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</si>
  <si>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</si>
  <si>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</si>
  <si>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</si>
  <si>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</si>
  <si>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</si>
  <si>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</si>
  <si>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</si>
  <si>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</si>
  <si>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</si>
  <si>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</si>
  <si>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</si>
  <si>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</si>
  <si>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</si>
  <si>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</si>
  <si>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</si>
  <si>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</si>
  <si>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</si>
  <si>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</si>
  <si>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</si>
  <si>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</si>
  <si>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</si>
  <si>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</si>
  <si>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</si>
  <si>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</si>
  <si>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</si>
  <si>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</si>
  <si>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</si>
  <si>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</si>
  <si>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</si>
  <si>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</si>
  <si>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</si>
  <si>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</si>
  <si>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</si>
  <si>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</si>
  <si>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</si>
  <si>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</si>
  <si>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</si>
  <si>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</si>
  <si>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</si>
  <si>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</si>
  <si>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</si>
  <si>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</si>
  <si>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</si>
  <si>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</si>
  <si>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</si>
  <si>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</si>
  <si>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</si>
  <si>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</si>
  <si>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</si>
  <si>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</si>
  <si>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</si>
  <si>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</si>
  <si>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</si>
  <si>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</si>
  <si>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</si>
  <si>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</si>
  <si>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</si>
  <si>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</si>
  <si>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</si>
  <si>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</si>
  <si>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</si>
  <si>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</si>
  <si>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</si>
  <si>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</si>
  <si>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</si>
  <si>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</si>
  <si>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</si>
  <si>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</si>
  <si>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</si>
  <si>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</si>
  <si>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</si>
  <si>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</si>
  <si>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</si>
  <si>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</si>
  <si>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</si>
  <si>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</si>
  <si>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</si>
  <si>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</si>
  <si>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</si>
  <si>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</si>
  <si>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</si>
  <si>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</si>
  <si>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</si>
  <si>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</si>
  <si>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</si>
  <si>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</si>
  <si>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</si>
  <si>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</si>
  <si>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</si>
  <si>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</si>
  <si>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</si>
  <si>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</si>
  <si>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</si>
  <si>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</si>
  <si>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</si>
  <si>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</si>
  <si>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</si>
  <si>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</si>
  <si>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Produtividade:  70000 kg/ha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</si>
  <si>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</si>
  <si>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</si>
  <si>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</si>
  <si>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</si>
  <si>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</si>
  <si>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</si>
  <si>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</si>
  <si>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</si>
  <si>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</si>
  <si>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</si>
  <si>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</si>
  <si>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</si>
  <si>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</si>
  <si>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</si>
  <si>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</si>
  <si>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</si>
  <si>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</si>
  <si>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</si>
  <si>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</si>
  <si>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</si>
  <si>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</si>
  <si>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</si>
  <si>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</si>
  <si>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</si>
  <si>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</si>
  <si>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</si>
  <si>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</si>
  <si>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</si>
  <si>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</si>
  <si>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</si>
  <si>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</si>
  <si>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</si>
  <si>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</si>
  <si>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</si>
  <si>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</si>
  <si>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</si>
  <si>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</si>
  <si>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</si>
  <si>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</si>
  <si>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</si>
  <si>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</si>
  <si>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</si>
  <si>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</si>
  <si>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</si>
  <si>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</si>
  <si>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</si>
  <si>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</si>
  <si>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</si>
  <si>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</si>
  <si>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</si>
  <si>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</si>
  <si>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</si>
  <si>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</si>
  <si>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</si>
  <si>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</si>
  <si>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</si>
  <si>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</si>
  <si>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</si>
  <si>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</si>
  <si>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</si>
  <si>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</si>
  <si>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</si>
  <si>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</si>
  <si>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</si>
  <si>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</si>
  <si>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</si>
  <si>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</si>
  <si>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</si>
  <si>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</si>
  <si>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</si>
  <si>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</si>
  <si>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</si>
  <si>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</si>
  <si>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</si>
  <si>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</si>
  <si>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</si>
  <si>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</si>
  <si>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</si>
  <si>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</si>
  <si>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</si>
  <si>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</si>
  <si>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</si>
  <si>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</si>
  <si>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</si>
  <si>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</si>
  <si>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</si>
  <si>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</si>
  <si>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</si>
  <si>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</si>
  <si>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</si>
  <si>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</si>
  <si>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</si>
  <si>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</si>
  <si>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</si>
  <si>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</si>
  <si>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</si>
  <si>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</si>
  <si>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</si>
  <si>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</si>
  <si>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</si>
  <si>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</si>
  <si>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</si>
  <si>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Ciclo: 110 dias</t>
  </si>
  <si>
    <t>Ciclo: 150 dias</t>
  </si>
  <si>
    <t>Produtividade: 100 - 130 sc/ha</t>
  </si>
  <si>
    <t>Intervalo de Plantio: Outubro e Novembro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</si>
  <si>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</si>
  <si>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</si>
  <si>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</si>
  <si>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</si>
  <si>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</si>
  <si>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Ciclo: 120 a 130 dias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</si>
  <si>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</si>
  <si>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</si>
  <si>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</si>
  <si>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</si>
  <si>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</si>
  <si>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</si>
  <si>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</si>
  <si>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</si>
  <si>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</si>
  <si>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</si>
  <si>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</si>
  <si>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</si>
  <si>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</si>
  <si>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</si>
  <si>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</si>
  <si>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</si>
  <si>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</si>
  <si>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</si>
  <si>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</si>
  <si>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</si>
  <si>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</si>
  <si>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</si>
  <si>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</si>
  <si>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</si>
  <si>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</si>
  <si>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</si>
  <si>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</si>
  <si>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</si>
  <si>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</si>
  <si>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</si>
  <si>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</si>
  <si>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</si>
  <si>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</si>
  <si>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</si>
  <si>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</si>
  <si>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</si>
  <si>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</si>
  <si>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</si>
  <si>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</si>
  <si>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</si>
  <si>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</si>
  <si>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</si>
  <si>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</si>
  <si>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</si>
  <si>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</si>
  <si>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</si>
  <si>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</si>
  <si>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</si>
  <si>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</si>
  <si>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</si>
  <si>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</si>
  <si>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</si>
  <si>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</si>
  <si>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</si>
  <si>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</si>
  <si>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</si>
  <si>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</si>
  <si>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</si>
  <si>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</si>
  <si>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</si>
  <si>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</si>
  <si>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</si>
  <si>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</si>
  <si>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</si>
  <si>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</si>
  <si>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</si>
  <si>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</si>
  <si>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</si>
  <si>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</si>
  <si>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</si>
  <si>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</si>
  <si>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</si>
  <si>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</si>
  <si>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</si>
  <si>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</si>
  <si>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</si>
  <si>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</si>
  <si>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</si>
  <si>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</si>
  <si>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</si>
  <si>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</si>
  <si>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</si>
  <si>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</si>
  <si>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</si>
  <si>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</si>
  <si>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</si>
  <si>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</si>
  <si>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</si>
  <si>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</si>
  <si>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</si>
  <si>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</si>
  <si>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</si>
  <si>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</si>
  <si>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</si>
  <si>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</si>
  <si>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</si>
  <si>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</si>
  <si>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</si>
  <si>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</si>
  <si>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</si>
  <si>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</si>
  <si>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</si>
  <si>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</si>
  <si>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</si>
  <si>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</si>
  <si>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</si>
  <si>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</si>
  <si>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</si>
  <si>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</si>
  <si>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</si>
  <si>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</si>
  <si>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</si>
  <si>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</si>
  <si>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</si>
  <si>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</si>
  <si>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Intervalo de Plantio: Janeiro a Março</t>
  </si>
  <si>
    <t>Cultura: Milho Silagem</t>
  </si>
  <si>
    <t>Serviço de Ensilagem</t>
  </si>
  <si>
    <t>Produtividade: 30 toneladas/ha</t>
  </si>
  <si>
    <t xml:space="preserve">Intervalo de Colheita: Abril a Junho </t>
  </si>
  <si>
    <t>Milho Silagem</t>
  </si>
  <si>
    <t>30 toneladas</t>
  </si>
  <si>
    <t>Sorgo Silagem</t>
  </si>
  <si>
    <t>CPF: 578.822.826-34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</si>
  <si>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</si>
  <si>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</si>
  <si>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</si>
  <si>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</si>
  <si>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</si>
  <si>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</si>
  <si>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</si>
  <si>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</si>
  <si>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</si>
  <si>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</si>
  <si>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</si>
  <si>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</si>
  <si>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</si>
  <si>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</si>
  <si>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</si>
  <si>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</si>
  <si>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</si>
  <si>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</si>
  <si>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</si>
  <si>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</si>
  <si>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</si>
  <si>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</si>
  <si>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</si>
  <si>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</si>
  <si>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</si>
  <si>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</si>
  <si>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</si>
  <si>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</si>
  <si>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Intervalo de Colheita: Março a Agosto</t>
  </si>
  <si>
    <t>Arrendamento: R$ 8.000,00/ha</t>
  </si>
  <si>
    <t>Intervalo de Plantio: Março a Agosto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</si>
  <si>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</si>
  <si>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</si>
  <si>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</si>
  <si>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</si>
  <si>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</si>
  <si>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</si>
  <si>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</si>
  <si>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</si>
  <si>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</si>
  <si>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</si>
  <si>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</si>
  <si>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</si>
  <si>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</si>
  <si>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</si>
  <si>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</si>
  <si>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</si>
  <si>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Cana de açúcar</t>
  </si>
  <si>
    <t>50 toneladas</t>
  </si>
  <si>
    <t>20 toneladas</t>
  </si>
  <si>
    <t>16 toneladas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</si>
  <si>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</si>
  <si>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</si>
  <si>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</si>
  <si>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</si>
  <si>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</si>
  <si>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</si>
  <si>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</si>
  <si>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</si>
  <si>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</si>
  <si>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</si>
  <si>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</si>
  <si>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</si>
  <si>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</si>
  <si>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</si>
  <si>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</si>
  <si>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</si>
  <si>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</si>
  <si>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</si>
  <si>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</si>
  <si>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Data da Atualização: 13/Setembro/2023</t>
  </si>
  <si>
    <t>Arrendamento: R$ 5.000,00/ha</t>
  </si>
  <si>
    <t>São Gotardo/MG  12 de Setembro de 2023</t>
  </si>
  <si>
    <t>Cultura: Uva</t>
  </si>
  <si>
    <t>Ciclo: 90 a 130 dias</t>
  </si>
  <si>
    <t>Produtividade: 36.000  kg/ha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</si>
  <si>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</si>
  <si>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</si>
  <si>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</si>
  <si>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</si>
  <si>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</si>
  <si>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</si>
  <si>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</si>
  <si>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</si>
  <si>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</si>
  <si>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</si>
  <si>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</si>
  <si>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</si>
  <si>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</si>
  <si>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</si>
  <si>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</si>
  <si>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</si>
  <si>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</si>
  <si>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</si>
  <si>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</si>
  <si>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</si>
  <si>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</si>
  <si>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</si>
  <si>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</si>
  <si>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</si>
  <si>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</si>
  <si>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</si>
  <si>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</si>
  <si>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</si>
  <si>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</si>
  <si>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</si>
  <si>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</si>
  <si>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</si>
  <si>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</si>
  <si>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</si>
  <si>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</si>
  <si>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</si>
  <si>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</si>
  <si>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</si>
  <si>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</si>
  <si>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Nível de Tecnologia:  Médio/Baixo</t>
  </si>
  <si>
    <t>3-Sanidade, reprodução, ordenha</t>
  </si>
  <si>
    <t>4-Outros Custos</t>
  </si>
  <si>
    <t>Energia e combustíveis</t>
  </si>
  <si>
    <t>4 - Outors Custos</t>
  </si>
  <si>
    <t>1 - Insumos</t>
  </si>
  <si>
    <t>2 - Sanidade, reprodução e ordenha</t>
  </si>
  <si>
    <t>3 - Mão de obra e assistência técnica</t>
  </si>
  <si>
    <t>4 - Outros Custos</t>
  </si>
  <si>
    <t>Combustível e energia</t>
  </si>
  <si>
    <t>2-Sanidade</t>
  </si>
  <si>
    <t>3-Mão de Obra e Assistência Técnica</t>
  </si>
  <si>
    <t>Produtividade 15 a 25L/Animal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</si>
  <si>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</si>
  <si>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</si>
  <si>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</si>
  <si>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</si>
  <si>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</si>
  <si>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</si>
  <si>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</si>
  <si>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</si>
  <si>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</si>
  <si>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</si>
  <si>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25 toneladas</t>
  </si>
  <si>
    <t>800 caixas</t>
  </si>
  <si>
    <t>15 a 25</t>
  </si>
  <si>
    <t>25 a 30</t>
  </si>
  <si>
    <t xml:space="preserve">acima de 40 </t>
  </si>
  <si>
    <t>Data da Atualização: 23/Fevereiro/2024</t>
  </si>
  <si>
    <t>Preço Médio de Venda (Últimos 6 Meses): R$ 3,51/kg</t>
  </si>
  <si>
    <t>Preço Médio de Venda (Últimos 6 Meses): R$ 13,24/kg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</si>
  <si>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R$ 45,00/cx 52,68 kg</t>
    </r>
  </si>
  <si>
    <t>Arrendamento: R$ 4.000,00/ha</t>
  </si>
  <si>
    <t>Preço Médio Venda (Últimos 6 Meses):  R$ 937,13/saca</t>
  </si>
  <si>
    <t>São Gotardo/MG  23 de Fevereiro de 2024</t>
  </si>
  <si>
    <t>Preço Médio de Venda (Últimos 6 Meses): R$ 3,77/kg</t>
  </si>
  <si>
    <t>Preço Médio Venda (Últimos 6 Meses): R$ 155,00 cx 10 kg</t>
  </si>
  <si>
    <t>Preço Médio Venda (Últimos 6 Meses): 98,75 Caixa 20 kg</t>
  </si>
  <si>
    <t>Produtividade: Acima de 180 a 220 sc/ha</t>
  </si>
  <si>
    <t>Preço Médio de Venda (Últimos 6 Meses): R$ 116,74 sc</t>
  </si>
  <si>
    <t>Preço Médio Venda (Últimos 6 Meses): R$ 84,12 sc 20 kg</t>
  </si>
  <si>
    <t>Preço Médio Venda (Últimos 6 Meses): 259,00 sc 60 kg</t>
  </si>
  <si>
    <t>Preço Médio de Venda (Últimos 6 Meses): R$ 250,00 ton</t>
  </si>
  <si>
    <t>Preço Médio Venda (Últimos 6 Meses):170,00 saco 50kg</t>
  </si>
  <si>
    <t>Preço Médio de Venda (Últimos 6 Meses): R$ 140,09 ton</t>
  </si>
  <si>
    <t>Preço Médio de Venda (Últimos 6 Meses):  R$ 4,94 kg</t>
  </si>
  <si>
    <t>Preço Médio de Venda (Últimos 6 Meses):  R$ 2,54 kg</t>
  </si>
  <si>
    <t>Data da atualização: 23/Fevereiro/2024</t>
  </si>
  <si>
    <t>Preço Médio de Venda (Últimos 6 Meses): R$ 2060,22 cabeça</t>
  </si>
  <si>
    <t>Preço Médio de Venda (Últimos 6 Meses): R$ 1961,26 cabeça</t>
  </si>
  <si>
    <t>Preço Médio de Venda (Últimos 6 Meses): R$ 243,63 @</t>
  </si>
  <si>
    <t>Preço Médio de Venda (Últimos 6 Meses): R$ 2,07 litro</t>
  </si>
  <si>
    <t>Produtividade 10 a 15L/Animal</t>
  </si>
  <si>
    <t>Produtividade 25 a 40L/Animal</t>
  </si>
  <si>
    <t>Adubo de plantio 1</t>
  </si>
  <si>
    <t>Adubo de plantio 2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</si>
  <si>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</si>
  <si>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</si>
  <si>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</si>
  <si>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</si>
  <si>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</si>
  <si>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</si>
  <si>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Abóbora Cabutiá</t>
  </si>
  <si>
    <t>Arrendamento: R$ 3.748,50 (4 Sc/ha - R$ 937,13 a saca)</t>
  </si>
  <si>
    <t>Arrendamento: R$ 3.750,00 (referente a 4 sacas de café/ha - preço médio de R$ 937,00)</t>
  </si>
  <si>
    <t>Nível de Tecnologia: Médio a Alta</t>
  </si>
  <si>
    <t>Preço Médio Venda (Últimos 6 Meses): R$ 59,84/sc</t>
  </si>
  <si>
    <t xml:space="preserve">Preço Médio Venda (Últimos 6 Meses): 320,00 ton </t>
  </si>
  <si>
    <t>Preço Médio Venda (Últimos 6 Meses): R$ 40,50 sc 60 kg</t>
  </si>
  <si>
    <t>um</t>
  </si>
  <si>
    <r>
      <t xml:space="preserve">Preço Médio Venda (Últimos 6 Meses): </t>
    </r>
    <r>
      <rPr>
        <sz val="11"/>
        <rFont val="Calibri"/>
        <family val="2"/>
        <scheme val="minor"/>
      </rPr>
      <t>R$  38,00</t>
    </r>
    <r>
      <rPr>
        <sz val="11"/>
        <color theme="1"/>
        <rFont val="Calibri"/>
        <family val="2"/>
        <scheme val="minor"/>
      </rPr>
      <t xml:space="preserve"> cx 25 kg</t>
    </r>
  </si>
  <si>
    <t>Produtividade: 80 sc/ha</t>
  </si>
  <si>
    <t>Preço Médio Venda (Últimos 6 Meses): 67,00 saco 50 kg</t>
  </si>
  <si>
    <t>Produtividade: 67 sc/ha</t>
  </si>
  <si>
    <t>Arrendamento: R$ 2.000,00/ha</t>
  </si>
  <si>
    <t xml:space="preserve">Inseticida 3 (2x) </t>
  </si>
  <si>
    <t>Preço Médio Venda (Últimos 6 Meses): R$ 55,00 cx 20 kg</t>
  </si>
  <si>
    <t>Produtividade: 2200 cx/há (44 ton/ha)</t>
  </si>
  <si>
    <t>44 toneladas</t>
  </si>
  <si>
    <t>Produtividade: 1800 cxs/ha (36 ton/ha)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</si>
</sst>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91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4" fontId="0" fillId="10" borderId="18" xfId="0" applyNumberFormat="1" applyFill="1" applyBorder="1" applyAlignment="1">
      <alignment horizontal="center" vertical="center"/>
    </xf>
    <xf numFmtId="44" fontId="0" fillId="10" borderId="20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0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11" fillId="2" borderId="1" xfId="2" applyFont="1" applyBorder="1"/>
    <xf numFmtId="44" fontId="11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2" borderId="1" xfId="2" applyNumberFormat="1" applyFont="1" applyBorder="1"/>
    <xf numFmtId="0" fontId="2" fillId="0" borderId="40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0" fontId="1" fillId="5" borderId="1" xfId="1" applyNumberFormat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0" fontId="0" fillId="11" borderId="0" xfId="0" applyFill="1" applyAlignment="1">
      <alignment horizontal="center" vertic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164" fontId="4" fillId="7" borderId="1" xfId="5" applyNumberFormat="1" applyFont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164" fontId="2" fillId="0" borderId="26" xfId="0" applyNumberFormat="1" applyFont="1" applyBorder="1" applyAlignment="1">
      <alignment horizontal="left" vertical="center" wrapText="1"/>
    </xf>
    <xf numFmtId="44" fontId="0" fillId="0" borderId="12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0" fillId="12" borderId="1" xfId="5" applyNumberFormat="1" applyFont="1" applyFill="1" applyBorder="1" applyAlignment="1">
      <alignment horizontal="center"/>
    </xf>
    <xf numFmtId="2" fontId="1" fillId="3" borderId="1" xfId="3" applyNumberFormat="1" applyBorder="1" applyAlignment="1">
      <alignment horizontal="center"/>
    </xf>
    <xf numFmtId="0" fontId="12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1" applyNumberFormat="1" applyFill="1" applyBorder="1" applyAlignment="1">
      <alignment horizontal="center"/>
    </xf>
    <xf numFmtId="164" fontId="1" fillId="5" borderId="1" xfId="5" applyNumberFormat="1" applyBorder="1" applyAlignment="1">
      <alignment horizontal="center"/>
    </xf>
    <xf numFmtId="164" fontId="1" fillId="3" borderId="1" xfId="3" applyNumberFormat="1" applyBorder="1" applyAlignment="1"/>
    <xf numFmtId="164" fontId="1" fillId="9" borderId="1" xfId="1" applyNumberFormat="1" applyFill="1" applyBorder="1" applyAlignment="1"/>
    <xf numFmtId="0" fontId="1" fillId="9" borderId="1" xfId="4" applyFill="1" applyBorder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164" fontId="3" fillId="2" borderId="1" xfId="2" applyNumberFormat="1" applyBorder="1" applyAlignment="1">
      <alignment horizontal="center"/>
    </xf>
    <xf numFmtId="164" fontId="4" fillId="2" borderId="1" xfId="2" applyNumberFormat="1" applyFont="1" applyBorder="1" applyAlignment="1"/>
    <xf numFmtId="164" fontId="4" fillId="4" borderId="1" xfId="1" applyNumberFormat="1" applyFont="1" applyFill="1" applyBorder="1"/>
    <xf numFmtId="0" fontId="0" fillId="12" borderId="42" xfId="0" applyFill="1" applyBorder="1" applyAlignment="1">
      <alignment horizontal="center" vertical="center"/>
    </xf>
    <xf numFmtId="44" fontId="0" fillId="0" borderId="42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4" fontId="7" fillId="10" borderId="1" xfId="2" applyNumberFormat="1" applyFont="1" applyFill="1" applyBorder="1"/>
    <xf numFmtId="44" fontId="2" fillId="10" borderId="18" xfId="0" applyNumberFormat="1" applyFont="1" applyFill="1" applyBorder="1" applyAlignment="1">
      <alignment horizontal="center" vertical="center"/>
    </xf>
    <xf numFmtId="44" fontId="2" fillId="10" borderId="17" xfId="0" applyNumberFormat="1" applyFont="1" applyFill="1" applyBorder="1" applyAlignment="1">
      <alignment horizontal="center" vertical="center"/>
    </xf>
    <xf numFmtId="44" fontId="2" fillId="10" borderId="20" xfId="0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44" fontId="0" fillId="0" borderId="12" xfId="1" applyFont="1" applyFill="1" applyBorder="1" applyAlignment="1">
      <alignment horizontal="center" vertical="center"/>
    </xf>
    <xf numFmtId="0" fontId="4" fillId="12" borderId="0" xfId="0" applyFont="1" applyFill="1"/>
    <xf numFmtId="0" fontId="0" fillId="12" borderId="0" xfId="0" applyFill="1"/>
    <xf numFmtId="44" fontId="0" fillId="0" borderId="1" xfId="1" applyFont="1" applyFill="1" applyBorder="1" applyAlignment="1">
      <alignment horizontal="center" vertical="center"/>
    </xf>
    <xf numFmtId="44" fontId="7" fillId="0" borderId="1" xfId="2" applyNumberFormat="1" applyFont="1" applyFill="1" applyBorder="1"/>
    <xf numFmtId="44" fontId="2" fillId="0" borderId="1" xfId="5" applyNumberFormat="1" applyFont="1" applyFill="1" applyBorder="1"/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2" fillId="4" borderId="2" xfId="4" applyFont="1" applyBorder="1" applyAlignment="1"/>
    <xf numFmtId="0" fontId="12" fillId="4" borderId="4" xfId="4" applyFont="1" applyBorder="1" applyAlignment="1"/>
    <xf numFmtId="0" fontId="1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6" fillId="4" borderId="2" xfId="4" applyFont="1" applyBorder="1" applyAlignment="1">
      <alignment horizontal="left" vertical="top"/>
    </xf>
    <xf numFmtId="0" fontId="6" fillId="4" borderId="4" xfId="4" applyFont="1" applyBorder="1" applyAlignment="1">
      <alignment horizontal="left" vertical="top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4" fillId="2" borderId="1" xfId="2" applyFont="1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12" fillId="4" borderId="2" xfId="4" applyFont="1" applyBorder="1" applyAlignment="1">
      <alignment horizontal="left"/>
    </xf>
    <xf numFmtId="0" fontId="12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98613</xdr:rowOff>
    </xdr:from>
    <xdr:to>
      <xdr:col>0</xdr:col>
      <xdr:colOff>2028824</xdr:colOff>
      <xdr:row>1</xdr:row>
      <xdr:rowOff>318395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86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123825</xdr:rowOff>
    </xdr:from>
    <xdr:to>
      <xdr:col>0</xdr:col>
      <xdr:colOff>2038349</xdr:colOff>
      <xdr:row>1</xdr:row>
      <xdr:rowOff>343607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133350</xdr:rowOff>
    </xdr:from>
    <xdr:to>
      <xdr:col>0</xdr:col>
      <xdr:colOff>2047874</xdr:colOff>
      <xdr:row>1</xdr:row>
      <xdr:rowOff>353132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33350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335616</xdr:colOff>
      <xdr:row>0</xdr:row>
      <xdr:rowOff>50987</xdr:rowOff>
    </xdr:from>
    <xdr:to>
      <xdr:col>0</xdr:col>
      <xdr:colOff>1647825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A0F0E-180F-4F4F-87AE-280E0600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1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Planilhas%20Sicoob%20-%20Refer&#234;ncias%20Fevreiro%202024.xlsx" TargetMode="External"/><Relationship Id="rId1" Type="http://schemas.openxmlformats.org/officeDocument/2006/relationships/externalLinkPath" Target="https://crediminas-my.sharepoint.com/personal/venancio_silva_sicoobcredisg_com_br/Documents/&#193;rea%20de%20Trabalho/Planilhas%20Sicoob%20-%20Refer&#234;ncias%20Fevrei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Sicoob%20Mar&#231;o%202023/Planilhas%20Sicoob%20-%20Refer&#234;ncias%20Fevereiro%202024.xlsx" TargetMode="External"/><Relationship Id="rId1" Type="http://schemas.openxmlformats.org/officeDocument/2006/relationships/externalLinkPath" Target="https://d.docs.live.net/90ec1a2a21c01397/&#193;rea%20de%20Trabalho/Cota&#231;&#227;o%20Sicoob%20Mar&#231;o%202023/Planilhas%20Sicoob%20-%20Refer&#234;ncias%20Fevereir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rbas\OneDrive\&#193;rea%20de%20Trabalho\Planilhas%20Sicoob%20-%20Refer&#234;ncias%20Fevereiro%202024.xlsx" TargetMode="External"/><Relationship Id="rId1" Type="http://schemas.openxmlformats.org/officeDocument/2006/relationships/externalLinkPath" Target="/Users/Jarbas/OneDrive/&#193;rea%20de%20Trabalho/Planilhas%20Sicoob%20-%20Refer&#234;ncias%20Feve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 refreshError="1"/>
      <sheetData sheetId="1" refreshError="1"/>
      <sheetData sheetId="2" refreshError="1">
        <row r="6">
          <cell r="D6">
            <v>230</v>
          </cell>
        </row>
        <row r="7">
          <cell r="D7">
            <v>2474.6666666666665</v>
          </cell>
        </row>
        <row r="8">
          <cell r="D8">
            <v>450</v>
          </cell>
        </row>
        <row r="9">
          <cell r="D9">
            <v>2287</v>
          </cell>
        </row>
        <row r="10">
          <cell r="D10">
            <v>3225</v>
          </cell>
        </row>
        <row r="12">
          <cell r="D12">
            <v>47.25</v>
          </cell>
        </row>
        <row r="13">
          <cell r="D13">
            <v>190</v>
          </cell>
        </row>
        <row r="14">
          <cell r="D14">
            <v>408.33333333333331</v>
          </cell>
        </row>
        <row r="16">
          <cell r="D16">
            <v>21.083333333333332</v>
          </cell>
        </row>
        <row r="17">
          <cell r="D17">
            <v>22</v>
          </cell>
        </row>
        <row r="18">
          <cell r="D18">
            <v>94.25</v>
          </cell>
        </row>
        <row r="19">
          <cell r="D19">
            <v>409.46</v>
          </cell>
        </row>
        <row r="20">
          <cell r="D20">
            <v>67.168000000000006</v>
          </cell>
        </row>
        <row r="21">
          <cell r="D21">
            <v>41.4</v>
          </cell>
        </row>
        <row r="22">
          <cell r="D22">
            <v>25.574000000000002</v>
          </cell>
        </row>
        <row r="23">
          <cell r="D23">
            <v>131.1</v>
          </cell>
        </row>
        <row r="24">
          <cell r="D24">
            <v>26.25</v>
          </cell>
        </row>
        <row r="25">
          <cell r="E25">
            <v>60</v>
          </cell>
        </row>
        <row r="26">
          <cell r="E26">
            <v>1500</v>
          </cell>
        </row>
      </sheetData>
      <sheetData sheetId="3" refreshError="1"/>
      <sheetData sheetId="4" refreshError="1">
        <row r="6">
          <cell r="D6">
            <v>230</v>
          </cell>
        </row>
        <row r="7">
          <cell r="D7">
            <v>2287</v>
          </cell>
        </row>
        <row r="8">
          <cell r="D8">
            <v>450</v>
          </cell>
        </row>
        <row r="9">
          <cell r="D9">
            <v>2911</v>
          </cell>
        </row>
        <row r="10">
          <cell r="D10">
            <v>3225</v>
          </cell>
        </row>
        <row r="12">
          <cell r="D12">
            <v>7.4939999999999998</v>
          </cell>
        </row>
        <row r="13">
          <cell r="D13">
            <v>84</v>
          </cell>
        </row>
        <row r="14">
          <cell r="D14">
            <v>47</v>
          </cell>
        </row>
        <row r="15">
          <cell r="D15">
            <v>23</v>
          </cell>
        </row>
        <row r="16">
          <cell r="D16">
            <v>25.574000000000002</v>
          </cell>
        </row>
        <row r="17">
          <cell r="D17">
            <v>188.33333333333334</v>
          </cell>
        </row>
        <row r="18">
          <cell r="D18">
            <v>67.168000000000006</v>
          </cell>
        </row>
        <row r="19">
          <cell r="D19">
            <v>99.4</v>
          </cell>
        </row>
        <row r="20">
          <cell r="D20">
            <v>190</v>
          </cell>
        </row>
        <row r="21">
          <cell r="D21">
            <v>408.33333333333331</v>
          </cell>
        </row>
        <row r="22">
          <cell r="D22">
            <v>131.1</v>
          </cell>
        </row>
        <row r="23">
          <cell r="D23">
            <v>92.233333333333334</v>
          </cell>
        </row>
        <row r="25">
          <cell r="D25">
            <v>26.25</v>
          </cell>
        </row>
        <row r="26">
          <cell r="D26">
            <v>60</v>
          </cell>
        </row>
        <row r="27">
          <cell r="D27">
            <v>170</v>
          </cell>
        </row>
      </sheetData>
      <sheetData sheetId="5" refreshError="1"/>
      <sheetData sheetId="6" refreshError="1">
        <row r="6">
          <cell r="D6">
            <v>230</v>
          </cell>
        </row>
        <row r="7">
          <cell r="D7">
            <v>2287</v>
          </cell>
        </row>
        <row r="8">
          <cell r="D8">
            <v>450</v>
          </cell>
        </row>
        <row r="9">
          <cell r="D9">
            <v>2000</v>
          </cell>
        </row>
        <row r="10">
          <cell r="D10">
            <v>1930.3333333333333</v>
          </cell>
        </row>
        <row r="11">
          <cell r="D11">
            <v>2911</v>
          </cell>
        </row>
        <row r="13">
          <cell r="D13">
            <v>7.4939999999999998</v>
          </cell>
        </row>
        <row r="14">
          <cell r="D14">
            <v>94.25</v>
          </cell>
        </row>
        <row r="15">
          <cell r="D15">
            <v>47</v>
          </cell>
        </row>
        <row r="16">
          <cell r="D16">
            <v>23</v>
          </cell>
        </row>
        <row r="17">
          <cell r="D17">
            <v>25.574000000000002</v>
          </cell>
        </row>
        <row r="18">
          <cell r="D18">
            <v>78.75</v>
          </cell>
        </row>
        <row r="19">
          <cell r="D19">
            <v>67.168000000000006</v>
          </cell>
        </row>
        <row r="20">
          <cell r="D20">
            <v>190</v>
          </cell>
        </row>
        <row r="21">
          <cell r="D21">
            <v>408.33333333333331</v>
          </cell>
        </row>
        <row r="22">
          <cell r="D22">
            <v>131.1</v>
          </cell>
        </row>
        <row r="23">
          <cell r="D23">
            <v>92.233333333333334</v>
          </cell>
        </row>
        <row r="24">
          <cell r="D24">
            <v>160.66666666666666</v>
          </cell>
        </row>
        <row r="25">
          <cell r="D25">
            <v>26.25</v>
          </cell>
        </row>
        <row r="26">
          <cell r="D26">
            <v>60</v>
          </cell>
        </row>
      </sheetData>
      <sheetData sheetId="7" refreshError="1"/>
      <sheetData sheetId="8" refreshError="1">
        <row r="7">
          <cell r="D7">
            <v>230</v>
          </cell>
        </row>
        <row r="9">
          <cell r="D9">
            <v>78.75</v>
          </cell>
        </row>
        <row r="10">
          <cell r="D10">
            <v>251.66666666666666</v>
          </cell>
        </row>
        <row r="11">
          <cell r="D11">
            <v>67.168000000000006</v>
          </cell>
        </row>
        <row r="12">
          <cell r="D12">
            <v>62.666666666666664</v>
          </cell>
        </row>
        <row r="13">
          <cell r="D13">
            <v>31.833333333333332</v>
          </cell>
        </row>
        <row r="14">
          <cell r="D14">
            <v>1396.6666666666667</v>
          </cell>
        </row>
        <row r="15">
          <cell r="D15">
            <v>568.5</v>
          </cell>
        </row>
        <row r="16">
          <cell r="D16">
            <v>153</v>
          </cell>
        </row>
        <row r="17">
          <cell r="D17">
            <v>79.2</v>
          </cell>
        </row>
        <row r="18">
          <cell r="D18">
            <v>96.5</v>
          </cell>
        </row>
        <row r="19">
          <cell r="D19">
            <v>223</v>
          </cell>
        </row>
        <row r="20">
          <cell r="D20">
            <v>160.66666666666666</v>
          </cell>
        </row>
        <row r="22">
          <cell r="D22">
            <v>21.083333333333332</v>
          </cell>
        </row>
        <row r="23">
          <cell r="D23">
            <v>47</v>
          </cell>
        </row>
        <row r="24">
          <cell r="D24">
            <v>28.339999999999996</v>
          </cell>
        </row>
        <row r="25">
          <cell r="D25">
            <v>162.66666666666666</v>
          </cell>
        </row>
        <row r="27">
          <cell r="D27">
            <v>47.25</v>
          </cell>
        </row>
        <row r="28">
          <cell r="D28">
            <v>408.33333333333331</v>
          </cell>
        </row>
        <row r="29">
          <cell r="D29">
            <v>79.2</v>
          </cell>
        </row>
      </sheetData>
      <sheetData sheetId="9" refreshError="1"/>
      <sheetData sheetId="10" refreshError="1"/>
      <sheetData sheetId="11" refreshError="1"/>
      <sheetData sheetId="12" refreshError="1">
        <row r="6">
          <cell r="D6">
            <v>2541</v>
          </cell>
        </row>
        <row r="7">
          <cell r="D7">
            <v>230</v>
          </cell>
        </row>
        <row r="8">
          <cell r="D8">
            <v>500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78.75</v>
          </cell>
        </row>
        <row r="12">
          <cell r="C12">
            <v>1.2</v>
          </cell>
          <cell r="D12">
            <v>251.66666666666666</v>
          </cell>
        </row>
        <row r="13">
          <cell r="C13">
            <v>6</v>
          </cell>
          <cell r="D13">
            <v>67.168000000000006</v>
          </cell>
        </row>
        <row r="14">
          <cell r="C14">
            <v>2</v>
          </cell>
          <cell r="D14">
            <v>62.666666666666664</v>
          </cell>
        </row>
        <row r="16">
          <cell r="C16">
            <v>1</v>
          </cell>
          <cell r="D16">
            <v>209.57142857142858</v>
          </cell>
        </row>
        <row r="17">
          <cell r="C17">
            <v>1</v>
          </cell>
          <cell r="D17">
            <v>332.5</v>
          </cell>
        </row>
        <row r="18">
          <cell r="C18">
            <v>0.7</v>
          </cell>
          <cell r="D18">
            <v>92.233333333333334</v>
          </cell>
        </row>
        <row r="19">
          <cell r="C19">
            <v>2</v>
          </cell>
          <cell r="D19">
            <v>112</v>
          </cell>
        </row>
        <row r="20">
          <cell r="C20">
            <v>1.2</v>
          </cell>
          <cell r="D20">
            <v>186.25</v>
          </cell>
        </row>
        <row r="21">
          <cell r="C21">
            <v>1.25</v>
          </cell>
          <cell r="D21">
            <v>79.2</v>
          </cell>
        </row>
        <row r="23">
          <cell r="C23">
            <v>0.6</v>
          </cell>
          <cell r="D23">
            <v>223</v>
          </cell>
        </row>
        <row r="24">
          <cell r="C24">
            <v>0.4</v>
          </cell>
          <cell r="D24">
            <v>160.66666666666666</v>
          </cell>
        </row>
        <row r="26">
          <cell r="C26">
            <v>15</v>
          </cell>
          <cell r="D26">
            <v>21.083333333333332</v>
          </cell>
        </row>
        <row r="27">
          <cell r="C27">
            <v>1.8</v>
          </cell>
          <cell r="D27">
            <v>47</v>
          </cell>
        </row>
        <row r="28">
          <cell r="C28">
            <v>3</v>
          </cell>
          <cell r="D28">
            <v>28.339999999999996</v>
          </cell>
        </row>
        <row r="29">
          <cell r="C29">
            <v>1.2</v>
          </cell>
          <cell r="D29">
            <v>162.66666666666666</v>
          </cell>
        </row>
        <row r="32">
          <cell r="C32">
            <v>3</v>
          </cell>
          <cell r="D32">
            <v>47.25</v>
          </cell>
        </row>
        <row r="33">
          <cell r="C33">
            <v>0.08</v>
          </cell>
          <cell r="D33">
            <v>408.33333333333331</v>
          </cell>
        </row>
        <row r="34">
          <cell r="C34">
            <v>0.05</v>
          </cell>
          <cell r="D34">
            <v>2100</v>
          </cell>
        </row>
        <row r="35">
          <cell r="C35">
            <v>0.5</v>
          </cell>
          <cell r="D35">
            <v>79.2</v>
          </cell>
        </row>
      </sheetData>
      <sheetData sheetId="13" refreshError="1"/>
      <sheetData sheetId="14" refreshError="1"/>
      <sheetData sheetId="15" refreshError="1">
        <row r="6">
          <cell r="D6">
            <v>1930.3333333333333</v>
          </cell>
        </row>
        <row r="7">
          <cell r="D7">
            <v>230</v>
          </cell>
        </row>
        <row r="8">
          <cell r="D8">
            <v>2000</v>
          </cell>
        </row>
        <row r="9">
          <cell r="D9">
            <v>2287</v>
          </cell>
        </row>
        <row r="10">
          <cell r="D10">
            <v>500</v>
          </cell>
        </row>
        <row r="12">
          <cell r="D12">
            <v>77.5</v>
          </cell>
        </row>
        <row r="13">
          <cell r="D13">
            <v>78.75</v>
          </cell>
        </row>
        <row r="14">
          <cell r="D14">
            <v>251.66666666666666</v>
          </cell>
        </row>
        <row r="15">
          <cell r="D15">
            <v>61</v>
          </cell>
        </row>
        <row r="16">
          <cell r="D16">
            <v>112</v>
          </cell>
        </row>
        <row r="17">
          <cell r="D17">
            <v>209.57142857142858</v>
          </cell>
        </row>
        <row r="18">
          <cell r="D18">
            <v>92.233333333333334</v>
          </cell>
        </row>
        <row r="19">
          <cell r="D19">
            <v>64.8</v>
          </cell>
        </row>
        <row r="20">
          <cell r="D20">
            <v>79.2</v>
          </cell>
        </row>
        <row r="21">
          <cell r="D21">
            <v>160.66666666666666</v>
          </cell>
        </row>
        <row r="22">
          <cell r="D22">
            <v>23</v>
          </cell>
        </row>
        <row r="23">
          <cell r="D23">
            <v>47</v>
          </cell>
        </row>
        <row r="24">
          <cell r="D24">
            <v>28.339999999999996</v>
          </cell>
        </row>
        <row r="25">
          <cell r="D25">
            <v>125</v>
          </cell>
        </row>
        <row r="26">
          <cell r="D26">
            <v>94.25</v>
          </cell>
        </row>
        <row r="27">
          <cell r="D27">
            <v>3.5</v>
          </cell>
        </row>
        <row r="28">
          <cell r="D28">
            <v>46.787500000000001</v>
          </cell>
        </row>
        <row r="29">
          <cell r="D29">
            <v>79.2</v>
          </cell>
        </row>
      </sheetData>
      <sheetData sheetId="16" refreshError="1"/>
      <sheetData sheetId="17" refreshError="1">
        <row r="6">
          <cell r="D6">
            <v>3100</v>
          </cell>
        </row>
        <row r="7">
          <cell r="D7">
            <v>230</v>
          </cell>
        </row>
        <row r="8">
          <cell r="D8">
            <v>2000</v>
          </cell>
        </row>
        <row r="9">
          <cell r="D9">
            <v>500</v>
          </cell>
        </row>
        <row r="10">
          <cell r="D10">
            <v>15.6</v>
          </cell>
        </row>
        <row r="19">
          <cell r="D19">
            <v>7.9</v>
          </cell>
        </row>
        <row r="20">
          <cell r="D20">
            <v>22</v>
          </cell>
        </row>
        <row r="21">
          <cell r="D21">
            <v>22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3445</v>
          </cell>
        </row>
        <row r="25">
          <cell r="D25">
            <v>2374</v>
          </cell>
        </row>
        <row r="26">
          <cell r="D26">
            <v>78.48</v>
          </cell>
        </row>
        <row r="27">
          <cell r="D27">
            <v>75</v>
          </cell>
        </row>
        <row r="28">
          <cell r="D28">
            <v>0</v>
          </cell>
        </row>
        <row r="29">
          <cell r="D29">
            <v>380</v>
          </cell>
        </row>
        <row r="30">
          <cell r="D30">
            <v>196</v>
          </cell>
        </row>
        <row r="31">
          <cell r="D31">
            <v>0</v>
          </cell>
        </row>
      </sheetData>
      <sheetData sheetId="18" refreshError="1"/>
      <sheetData sheetId="19" refreshError="1"/>
      <sheetData sheetId="20" refreshError="1">
        <row r="6">
          <cell r="E6">
            <v>3900</v>
          </cell>
        </row>
        <row r="7">
          <cell r="D7">
            <v>3148</v>
          </cell>
        </row>
        <row r="8">
          <cell r="D8">
            <v>3225</v>
          </cell>
        </row>
        <row r="10">
          <cell r="D10">
            <v>2765.75</v>
          </cell>
        </row>
        <row r="11">
          <cell r="D11">
            <v>17.387499999999999</v>
          </cell>
        </row>
        <row r="12">
          <cell r="D12">
            <v>283.5</v>
          </cell>
        </row>
        <row r="13">
          <cell r="D13">
            <v>196</v>
          </cell>
        </row>
        <row r="14">
          <cell r="D14">
            <v>60</v>
          </cell>
        </row>
        <row r="15">
          <cell r="D15">
            <v>17.387499999999999</v>
          </cell>
        </row>
        <row r="16">
          <cell r="D16">
            <v>25.574000000000002</v>
          </cell>
        </row>
        <row r="17">
          <cell r="D17">
            <v>24.833333333333332</v>
          </cell>
        </row>
        <row r="18">
          <cell r="D18">
            <v>188.33333333333334</v>
          </cell>
        </row>
        <row r="19">
          <cell r="D19">
            <v>77.5</v>
          </cell>
        </row>
        <row r="20">
          <cell r="D20">
            <v>67.168000000000006</v>
          </cell>
        </row>
        <row r="21">
          <cell r="D21">
            <v>96.75</v>
          </cell>
        </row>
        <row r="22">
          <cell r="D22">
            <v>54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>
        <row r="6">
          <cell r="B6" t="str">
            <v>Ton</v>
          </cell>
          <cell r="D6">
            <v>230</v>
          </cell>
        </row>
        <row r="7">
          <cell r="B7" t="str">
            <v>Ton</v>
          </cell>
          <cell r="C7">
            <v>0.4</v>
          </cell>
          <cell r="D7">
            <v>2541</v>
          </cell>
        </row>
        <row r="11">
          <cell r="B11" t="str">
            <v>L</v>
          </cell>
          <cell r="C11">
            <v>2.5</v>
          </cell>
          <cell r="D11">
            <v>22.666666666666668</v>
          </cell>
        </row>
        <row r="12">
          <cell r="B12" t="str">
            <v>Kg</v>
          </cell>
          <cell r="C12">
            <v>1.8</v>
          </cell>
          <cell r="D12">
            <v>47.25</v>
          </cell>
        </row>
        <row r="13">
          <cell r="B13" t="str">
            <v>L</v>
          </cell>
          <cell r="C13">
            <v>2</v>
          </cell>
          <cell r="D13">
            <v>56.15</v>
          </cell>
        </row>
        <row r="14">
          <cell r="B14" t="str">
            <v>Kg</v>
          </cell>
          <cell r="C14">
            <v>0.08</v>
          </cell>
          <cell r="D14">
            <v>408.33333333333331</v>
          </cell>
        </row>
        <row r="15">
          <cell r="B15" t="str">
            <v>L</v>
          </cell>
          <cell r="C15">
            <v>1</v>
          </cell>
          <cell r="D15">
            <v>36</v>
          </cell>
        </row>
        <row r="17">
          <cell r="B17" t="str">
            <v>Kg</v>
          </cell>
          <cell r="C17">
            <v>1.8</v>
          </cell>
        </row>
        <row r="18">
          <cell r="B18" t="str">
            <v>L</v>
          </cell>
          <cell r="C18">
            <v>0.2</v>
          </cell>
          <cell r="D18">
            <v>200.41</v>
          </cell>
        </row>
        <row r="19">
          <cell r="B19" t="str">
            <v>L</v>
          </cell>
          <cell r="C19">
            <v>1</v>
          </cell>
          <cell r="D19">
            <v>27.427500000000002</v>
          </cell>
        </row>
        <row r="20">
          <cell r="B20" t="str">
            <v>L</v>
          </cell>
          <cell r="C20">
            <v>0.1</v>
          </cell>
          <cell r="D20">
            <v>18.486666666666668</v>
          </cell>
        </row>
        <row r="21">
          <cell r="C21">
            <v>0.4</v>
          </cell>
          <cell r="D21">
            <v>223.69</v>
          </cell>
        </row>
        <row r="22">
          <cell r="B22" t="str">
            <v>L</v>
          </cell>
          <cell r="C22">
            <v>0.15</v>
          </cell>
          <cell r="D22">
            <v>189.05</v>
          </cell>
        </row>
        <row r="23">
          <cell r="B23" t="str">
            <v>L</v>
          </cell>
          <cell r="C23">
            <v>0.4</v>
          </cell>
          <cell r="D23">
            <v>270</v>
          </cell>
        </row>
        <row r="24">
          <cell r="B24" t="str">
            <v>L</v>
          </cell>
          <cell r="C24">
            <v>0.2</v>
          </cell>
          <cell r="D24">
            <v>114.4</v>
          </cell>
        </row>
        <row r="25">
          <cell r="B25" t="str">
            <v>L</v>
          </cell>
          <cell r="C25">
            <v>1</v>
          </cell>
          <cell r="D25">
            <v>22</v>
          </cell>
        </row>
        <row r="26">
          <cell r="B26" t="str">
            <v>L</v>
          </cell>
          <cell r="C26">
            <v>1.5</v>
          </cell>
          <cell r="D26">
            <v>24.125</v>
          </cell>
        </row>
        <row r="27">
          <cell r="B27" t="str">
            <v>Kg</v>
          </cell>
          <cell r="C27">
            <v>0.6</v>
          </cell>
          <cell r="D27">
            <v>62.666666666666664</v>
          </cell>
        </row>
        <row r="28">
          <cell r="B28" t="str">
            <v>L</v>
          </cell>
          <cell r="C28">
            <v>0.4</v>
          </cell>
          <cell r="D28">
            <v>64.8</v>
          </cell>
        </row>
        <row r="29">
          <cell r="B29" t="str">
            <v>L</v>
          </cell>
          <cell r="C29">
            <v>0.1</v>
          </cell>
          <cell r="D29">
            <v>18.486666666666668</v>
          </cell>
        </row>
        <row r="30">
          <cell r="D30">
            <v>2287</v>
          </cell>
        </row>
        <row r="31">
          <cell r="B31" t="str">
            <v>Ton</v>
          </cell>
          <cell r="C31">
            <v>0.22</v>
          </cell>
          <cell r="D31">
            <v>2911</v>
          </cell>
        </row>
      </sheetData>
      <sheetData sheetId="26" refreshError="1"/>
      <sheetData sheetId="27" refreshError="1">
        <row r="6">
          <cell r="D6">
            <v>230</v>
          </cell>
        </row>
        <row r="7">
          <cell r="D7">
            <v>3148</v>
          </cell>
        </row>
        <row r="8">
          <cell r="D8">
            <v>14.4</v>
          </cell>
        </row>
        <row r="10">
          <cell r="D10">
            <v>47.25</v>
          </cell>
        </row>
        <row r="12">
          <cell r="D12">
            <v>408.33333333333331</v>
          </cell>
        </row>
        <row r="13">
          <cell r="D13">
            <v>36</v>
          </cell>
        </row>
        <row r="15">
          <cell r="D15">
            <v>24.125</v>
          </cell>
        </row>
        <row r="16">
          <cell r="D16">
            <v>200.41</v>
          </cell>
        </row>
        <row r="19">
          <cell r="D19">
            <v>18.486666666666668</v>
          </cell>
        </row>
        <row r="22">
          <cell r="D22">
            <v>222.5</v>
          </cell>
        </row>
        <row r="25">
          <cell r="D25">
            <v>189.05</v>
          </cell>
        </row>
        <row r="26">
          <cell r="D26">
            <v>22</v>
          </cell>
        </row>
        <row r="28">
          <cell r="D28">
            <v>18.486666666666668</v>
          </cell>
        </row>
        <row r="29">
          <cell r="D29">
            <v>409.46</v>
          </cell>
        </row>
        <row r="30">
          <cell r="D30">
            <v>24.1875</v>
          </cell>
        </row>
        <row r="32">
          <cell r="D32">
            <v>18.486666666666668</v>
          </cell>
        </row>
        <row r="36">
          <cell r="D36">
            <v>24.125</v>
          </cell>
        </row>
        <row r="37">
          <cell r="D37">
            <v>131.5</v>
          </cell>
        </row>
        <row r="38">
          <cell r="D38">
            <v>2385</v>
          </cell>
        </row>
        <row r="39">
          <cell r="D39">
            <v>2287</v>
          </cell>
        </row>
      </sheetData>
      <sheetData sheetId="28" refreshError="1"/>
      <sheetData sheetId="29" refreshError="1"/>
      <sheetData sheetId="30" refreshError="1"/>
      <sheetData sheetId="31" refreshError="1">
        <row r="6">
          <cell r="D6">
            <v>3060.5</v>
          </cell>
        </row>
        <row r="7">
          <cell r="D7">
            <v>14</v>
          </cell>
        </row>
        <row r="8">
          <cell r="D8">
            <v>230</v>
          </cell>
        </row>
        <row r="10">
          <cell r="D10">
            <v>2474.6666666666665</v>
          </cell>
        </row>
        <row r="11">
          <cell r="D11">
            <v>21.083333333333332</v>
          </cell>
        </row>
        <row r="12">
          <cell r="D12">
            <v>28.339999999999996</v>
          </cell>
        </row>
        <row r="13">
          <cell r="D13">
            <v>47</v>
          </cell>
        </row>
        <row r="14">
          <cell r="D14">
            <v>64.8</v>
          </cell>
        </row>
        <row r="15">
          <cell r="D15">
            <v>24.833333333333332</v>
          </cell>
        </row>
        <row r="16">
          <cell r="D16">
            <v>47.25</v>
          </cell>
        </row>
        <row r="17">
          <cell r="D17">
            <v>24.1875</v>
          </cell>
        </row>
        <row r="18">
          <cell r="D18">
            <v>408.33333333333331</v>
          </cell>
        </row>
        <row r="19">
          <cell r="D19">
            <v>123</v>
          </cell>
        </row>
        <row r="20">
          <cell r="D20">
            <v>54</v>
          </cell>
        </row>
      </sheetData>
      <sheetData sheetId="32" refreshError="1"/>
      <sheetData sheetId="33" refreshError="1">
        <row r="6">
          <cell r="D6">
            <v>3060.5</v>
          </cell>
        </row>
        <row r="7">
          <cell r="D7">
            <v>4</v>
          </cell>
        </row>
        <row r="9">
          <cell r="D9">
            <v>47.25</v>
          </cell>
        </row>
        <row r="12">
          <cell r="D12">
            <v>146</v>
          </cell>
        </row>
        <row r="13">
          <cell r="D13">
            <v>78.75</v>
          </cell>
        </row>
        <row r="14">
          <cell r="D14">
            <v>189.05</v>
          </cell>
        </row>
        <row r="15">
          <cell r="D15">
            <v>62.666666666666664</v>
          </cell>
        </row>
        <row r="16">
          <cell r="D16">
            <v>24</v>
          </cell>
        </row>
        <row r="19">
          <cell r="D19">
            <v>2911</v>
          </cell>
        </row>
      </sheetData>
      <sheetData sheetId="34" refreshError="1"/>
      <sheetData sheetId="35" refreshError="1">
        <row r="6">
          <cell r="D6">
            <v>2400</v>
          </cell>
        </row>
        <row r="7">
          <cell r="D7">
            <v>230</v>
          </cell>
        </row>
        <row r="8">
          <cell r="D8">
            <v>3225</v>
          </cell>
        </row>
        <row r="9">
          <cell r="D9">
            <v>2863</v>
          </cell>
        </row>
        <row r="10">
          <cell r="D10">
            <v>2474.6666666666665</v>
          </cell>
        </row>
        <row r="11">
          <cell r="D11">
            <v>123</v>
          </cell>
        </row>
        <row r="12">
          <cell r="D12">
            <v>408.33333333333331</v>
          </cell>
        </row>
        <row r="13">
          <cell r="D13">
            <v>96.75</v>
          </cell>
        </row>
        <row r="14">
          <cell r="D14">
            <v>54</v>
          </cell>
        </row>
        <row r="15">
          <cell r="D15">
            <v>67.168000000000006</v>
          </cell>
        </row>
        <row r="16">
          <cell r="D16">
            <v>409.46</v>
          </cell>
        </row>
        <row r="17">
          <cell r="D17">
            <v>42</v>
          </cell>
        </row>
        <row r="18">
          <cell r="D18">
            <v>71.87</v>
          </cell>
        </row>
      </sheetData>
      <sheetData sheetId="36" refreshError="1"/>
      <sheetData sheetId="37" refreshError="1">
        <row r="6">
          <cell r="C6">
            <v>5000</v>
          </cell>
          <cell r="D6">
            <v>7</v>
          </cell>
        </row>
        <row r="7">
          <cell r="D7">
            <v>3148</v>
          </cell>
        </row>
        <row r="8">
          <cell r="C8">
            <v>0.8</v>
          </cell>
          <cell r="D8">
            <v>2541</v>
          </cell>
        </row>
        <row r="9">
          <cell r="C9">
            <v>1</v>
          </cell>
          <cell r="D9">
            <v>3225</v>
          </cell>
        </row>
        <row r="10">
          <cell r="C10">
            <v>2</v>
          </cell>
          <cell r="D10">
            <v>39</v>
          </cell>
        </row>
        <row r="11">
          <cell r="C11">
            <v>0.8</v>
          </cell>
          <cell r="D11">
            <v>408.33333333333331</v>
          </cell>
        </row>
        <row r="12">
          <cell r="C12">
            <v>1</v>
          </cell>
          <cell r="D12">
            <v>77.5</v>
          </cell>
        </row>
        <row r="13">
          <cell r="C13">
            <v>0.2</v>
          </cell>
          <cell r="D13">
            <v>188.33333333333334</v>
          </cell>
        </row>
        <row r="14">
          <cell r="C14">
            <v>4</v>
          </cell>
          <cell r="D14">
            <v>119</v>
          </cell>
        </row>
        <row r="15">
          <cell r="C15">
            <v>1</v>
          </cell>
          <cell r="D15">
            <v>96.75</v>
          </cell>
        </row>
        <row r="18">
          <cell r="C18">
            <v>8</v>
          </cell>
          <cell r="D18">
            <v>110</v>
          </cell>
        </row>
      </sheetData>
      <sheetData sheetId="38" refreshError="1"/>
      <sheetData sheetId="39" refreshError="1">
        <row r="6">
          <cell r="D6">
            <v>0.25</v>
          </cell>
        </row>
        <row r="7">
          <cell r="D7">
            <v>3148</v>
          </cell>
        </row>
        <row r="8">
          <cell r="D8">
            <v>2000</v>
          </cell>
        </row>
        <row r="9">
          <cell r="D9">
            <v>500</v>
          </cell>
        </row>
        <row r="11">
          <cell r="D11">
            <v>43</v>
          </cell>
        </row>
        <row r="12">
          <cell r="D12">
            <v>270</v>
          </cell>
        </row>
        <row r="13">
          <cell r="D13">
            <v>119</v>
          </cell>
        </row>
        <row r="14">
          <cell r="D14">
            <v>131.1</v>
          </cell>
        </row>
        <row r="15">
          <cell r="D15">
            <v>62.666666666666664</v>
          </cell>
        </row>
        <row r="16">
          <cell r="D16">
            <v>409.46</v>
          </cell>
        </row>
        <row r="17">
          <cell r="D17">
            <v>71.87</v>
          </cell>
        </row>
        <row r="18">
          <cell r="D18">
            <v>18.486666666666668</v>
          </cell>
        </row>
        <row r="19">
          <cell r="D19">
            <v>17.387499999999999</v>
          </cell>
        </row>
        <row r="20">
          <cell r="D20">
            <v>28.339999999999996</v>
          </cell>
        </row>
        <row r="21">
          <cell r="D21">
            <v>23</v>
          </cell>
        </row>
        <row r="22">
          <cell r="D22">
            <v>190</v>
          </cell>
        </row>
        <row r="23">
          <cell r="D23">
            <v>445</v>
          </cell>
        </row>
      </sheetData>
      <sheetData sheetId="40" refreshError="1"/>
      <sheetData sheetId="41" refreshError="1"/>
      <sheetData sheetId="42" refreshError="1">
        <row r="6">
          <cell r="D6">
            <v>2541</v>
          </cell>
        </row>
        <row r="7">
          <cell r="D7">
            <v>428.6</v>
          </cell>
        </row>
        <row r="10">
          <cell r="D10">
            <v>47.25</v>
          </cell>
        </row>
        <row r="11">
          <cell r="D11">
            <v>56.15</v>
          </cell>
        </row>
        <row r="13">
          <cell r="D13">
            <v>36</v>
          </cell>
        </row>
        <row r="16">
          <cell r="D16">
            <v>200.41</v>
          </cell>
        </row>
        <row r="17">
          <cell r="D17">
            <v>27.427500000000002</v>
          </cell>
        </row>
        <row r="18">
          <cell r="D18">
            <v>18.486666666666668</v>
          </cell>
        </row>
        <row r="20">
          <cell r="D20">
            <v>189.05</v>
          </cell>
        </row>
        <row r="21">
          <cell r="D21">
            <v>270</v>
          </cell>
        </row>
        <row r="22">
          <cell r="D22">
            <v>114.4</v>
          </cell>
        </row>
        <row r="23">
          <cell r="D23">
            <v>22</v>
          </cell>
        </row>
        <row r="25">
          <cell r="D25">
            <v>62.666666666666664</v>
          </cell>
        </row>
      </sheetData>
      <sheetData sheetId="43" refreshError="1"/>
      <sheetData sheetId="44" refreshError="1"/>
      <sheetData sheetId="45" refreshError="1">
        <row r="92">
          <cell r="B92">
            <v>1033.8</v>
          </cell>
        </row>
        <row r="93">
          <cell r="B93">
            <v>895.125</v>
          </cell>
        </row>
      </sheetData>
      <sheetData sheetId="46" refreshError="1"/>
      <sheetData sheetId="47" refreshError="1">
        <row r="10">
          <cell r="D10">
            <v>230</v>
          </cell>
        </row>
        <row r="11">
          <cell r="D11">
            <v>2000</v>
          </cell>
        </row>
        <row r="12">
          <cell r="D12">
            <v>1930.3333333333333</v>
          </cell>
        </row>
        <row r="13">
          <cell r="D13">
            <v>2287</v>
          </cell>
        </row>
        <row r="14">
          <cell r="D14">
            <v>7.4939999999999998</v>
          </cell>
        </row>
        <row r="15">
          <cell r="D15">
            <v>6</v>
          </cell>
        </row>
        <row r="16">
          <cell r="D16">
            <v>28.339999999999996</v>
          </cell>
        </row>
        <row r="17">
          <cell r="D17">
            <v>47.25</v>
          </cell>
        </row>
        <row r="18">
          <cell r="D18">
            <v>170</v>
          </cell>
        </row>
        <row r="19">
          <cell r="D19">
            <v>112</v>
          </cell>
        </row>
        <row r="20">
          <cell r="D20">
            <v>209.57142857142858</v>
          </cell>
        </row>
        <row r="21">
          <cell r="D21">
            <v>25.574000000000002</v>
          </cell>
        </row>
        <row r="22">
          <cell r="D22">
            <v>62.666666666666664</v>
          </cell>
        </row>
        <row r="23">
          <cell r="D23">
            <v>26.25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Abóbora Cabutiá"/>
      <sheetName val="Referência Abóbora Cabutiá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5">
          <cell r="D15">
            <v>114.4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Abóbora Cabutiá"/>
      <sheetName val="Referência Abóbora Cabutiá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7">
          <cell r="D7">
            <v>230</v>
          </cell>
        </row>
        <row r="8">
          <cell r="D8">
            <v>2000</v>
          </cell>
        </row>
        <row r="9">
          <cell r="D9">
            <v>450</v>
          </cell>
        </row>
        <row r="10">
          <cell r="D10">
            <v>2287</v>
          </cell>
        </row>
        <row r="11">
          <cell r="D11">
            <v>2474.6666666666665</v>
          </cell>
        </row>
        <row r="12">
          <cell r="D12">
            <v>1930.3333333333333</v>
          </cell>
        </row>
        <row r="13">
          <cell r="D13">
            <v>445</v>
          </cell>
        </row>
        <row r="14">
          <cell r="D14">
            <v>190</v>
          </cell>
        </row>
        <row r="15">
          <cell r="D15">
            <v>47.25</v>
          </cell>
        </row>
        <row r="16">
          <cell r="D16">
            <v>200.41</v>
          </cell>
        </row>
        <row r="17">
          <cell r="D17">
            <v>31.833333333333332</v>
          </cell>
        </row>
        <row r="18">
          <cell r="D18">
            <v>209.57142857142858</v>
          </cell>
        </row>
        <row r="19">
          <cell r="D19">
            <v>62.666666666666664</v>
          </cell>
        </row>
        <row r="20">
          <cell r="D20">
            <v>24.1875</v>
          </cell>
        </row>
        <row r="21">
          <cell r="D21">
            <v>67.168000000000006</v>
          </cell>
        </row>
        <row r="22">
          <cell r="D22">
            <v>21.083333333333332</v>
          </cell>
        </row>
        <row r="23">
          <cell r="D23">
            <v>7.4939999999999998</v>
          </cell>
        </row>
        <row r="24">
          <cell r="D24">
            <v>17.387499999999999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topLeftCell="A2" workbookViewId="0">
      <selection activeCell="H11" sqref="H11"/>
    </sheetView>
  </sheetViews>
  <sheetFormatPr defaultColWidth="11.42578125" defaultRowHeight="15" x14ac:dyDescent="0.25"/>
  <cols>
    <col min="1" max="1" width="11.42578125" style="73"/>
    <col min="2" max="2" width="15.5703125" style="76" bestFit="1" customWidth="1"/>
    <col min="3" max="3" width="16.140625" style="73" customWidth="1"/>
    <col min="4" max="4" width="17.85546875" style="73" customWidth="1"/>
    <col min="5" max="5" width="17.42578125" style="73" customWidth="1"/>
    <col min="6" max="6" width="14.5703125" style="73" customWidth="1"/>
    <col min="7" max="7" width="13.140625" style="73" customWidth="1"/>
    <col min="8" max="8" width="23.42578125" style="73" bestFit="1" customWidth="1"/>
    <col min="9" max="9" width="20.42578125" style="73" bestFit="1" customWidth="1"/>
    <col min="10" max="16384" width="11.42578125" style="73"/>
  </cols>
  <sheetData>
    <row r="1" spans="2:9" ht="15.75" thickBot="1" x14ac:dyDescent="0.3"/>
    <row r="2" spans="2:9" ht="15.75" thickBot="1" x14ac:dyDescent="0.3">
      <c r="B2" s="208" t="s">
        <v>351</v>
      </c>
      <c r="C2" s="214"/>
      <c r="D2" s="214"/>
      <c r="E2" s="214"/>
      <c r="F2" s="214"/>
      <c r="G2" s="215"/>
      <c r="I2"/>
    </row>
    <row r="3" spans="2:9" s="74" customFormat="1" ht="45.75" thickBot="1" x14ac:dyDescent="0.3">
      <c r="B3" s="88" t="s">
        <v>314</v>
      </c>
      <c r="C3" s="86" t="s">
        <v>316</v>
      </c>
      <c r="D3" s="86" t="s">
        <v>341</v>
      </c>
      <c r="E3" s="86" t="s">
        <v>315</v>
      </c>
      <c r="F3" s="86" t="s">
        <v>381</v>
      </c>
      <c r="G3" s="87" t="s">
        <v>380</v>
      </c>
      <c r="I3"/>
    </row>
    <row r="4" spans="2:9" x14ac:dyDescent="0.25">
      <c r="B4" s="96" t="s">
        <v>323</v>
      </c>
      <c r="C4" s="80" t="s">
        <v>319</v>
      </c>
      <c r="D4" s="80" t="s">
        <v>337</v>
      </c>
      <c r="E4" s="97">
        <f>Abacate!E47</f>
        <v>19676.982261904763</v>
      </c>
      <c r="F4" s="80">
        <v>12</v>
      </c>
      <c r="G4" s="98" t="s">
        <v>384</v>
      </c>
      <c r="I4"/>
    </row>
    <row r="5" spans="2:9" x14ac:dyDescent="0.25">
      <c r="B5" s="91" t="s">
        <v>324</v>
      </c>
      <c r="C5" s="75" t="s">
        <v>320</v>
      </c>
      <c r="D5" s="75" t="s">
        <v>338</v>
      </c>
      <c r="E5" s="95">
        <f>'Abacate Irrigado '!E47</f>
        <v>23131.975595238095</v>
      </c>
      <c r="F5" s="75">
        <v>12</v>
      </c>
      <c r="G5" s="99" t="s">
        <v>384</v>
      </c>
      <c r="I5"/>
    </row>
    <row r="6" spans="2:9" x14ac:dyDescent="0.25">
      <c r="B6" s="91" t="s">
        <v>325</v>
      </c>
      <c r="C6" s="75" t="s">
        <v>320</v>
      </c>
      <c r="D6" s="75" t="s">
        <v>340</v>
      </c>
      <c r="E6" s="95">
        <f>Alho!E58</f>
        <v>151164.95199999999</v>
      </c>
      <c r="F6" s="75">
        <v>12</v>
      </c>
      <c r="G6" s="99" t="s">
        <v>386</v>
      </c>
      <c r="I6"/>
    </row>
    <row r="7" spans="2:9" x14ac:dyDescent="0.25">
      <c r="B7" s="91" t="s">
        <v>336</v>
      </c>
      <c r="C7" s="75" t="s">
        <v>320</v>
      </c>
      <c r="D7" s="75" t="s">
        <v>350</v>
      </c>
      <c r="E7" s="95">
        <f>Batata!E39</f>
        <v>52708.383333333331</v>
      </c>
      <c r="F7" s="75">
        <v>12</v>
      </c>
      <c r="G7" s="99" t="s">
        <v>384</v>
      </c>
      <c r="I7"/>
    </row>
    <row r="8" spans="2:9" x14ac:dyDescent="0.25">
      <c r="B8" s="91" t="s">
        <v>333</v>
      </c>
      <c r="C8" s="75" t="s">
        <v>320</v>
      </c>
      <c r="D8" s="75" t="s">
        <v>350</v>
      </c>
      <c r="E8" s="95">
        <f>Beterraba!E46</f>
        <v>40743.396666666667</v>
      </c>
      <c r="F8" s="75">
        <v>12</v>
      </c>
      <c r="G8" s="99" t="s">
        <v>384</v>
      </c>
      <c r="I8"/>
    </row>
    <row r="9" spans="2:9" x14ac:dyDescent="0.25">
      <c r="B9" s="91" t="s">
        <v>317</v>
      </c>
      <c r="C9" s="75" t="s">
        <v>318</v>
      </c>
      <c r="D9" s="75" t="s">
        <v>321</v>
      </c>
      <c r="E9" s="95">
        <f>'Café-Baixa'!E45</f>
        <v>12676.495666666666</v>
      </c>
      <c r="F9" s="75">
        <v>14</v>
      </c>
      <c r="G9" s="99" t="s">
        <v>385</v>
      </c>
      <c r="I9"/>
    </row>
    <row r="10" spans="2:9" x14ac:dyDescent="0.25">
      <c r="B10" s="91" t="s">
        <v>317</v>
      </c>
      <c r="C10" s="75" t="s">
        <v>319</v>
      </c>
      <c r="D10" s="75" t="s">
        <v>322</v>
      </c>
      <c r="E10" s="95">
        <f>'Café-Média'!E45</f>
        <v>14197.419916666668</v>
      </c>
      <c r="F10" s="75">
        <v>14</v>
      </c>
      <c r="G10" s="99" t="s">
        <v>385</v>
      </c>
      <c r="I10"/>
    </row>
    <row r="11" spans="2:9" x14ac:dyDescent="0.25">
      <c r="B11" s="91" t="s">
        <v>317</v>
      </c>
      <c r="C11" s="75" t="s">
        <v>320</v>
      </c>
      <c r="D11" s="75" t="s">
        <v>339</v>
      </c>
      <c r="E11" s="95">
        <f>'Café-Alta'!E48</f>
        <v>18205.796428571433</v>
      </c>
      <c r="F11" s="75">
        <v>14</v>
      </c>
      <c r="G11" s="99" t="s">
        <v>385</v>
      </c>
      <c r="I11"/>
    </row>
    <row r="12" spans="2:9" x14ac:dyDescent="0.25">
      <c r="B12" s="91" t="s">
        <v>330</v>
      </c>
      <c r="C12" s="75" t="s">
        <v>320</v>
      </c>
      <c r="D12" s="75" t="s">
        <v>347</v>
      </c>
      <c r="E12" s="95">
        <f>Cebola!E51</f>
        <v>67379.55</v>
      </c>
      <c r="F12" s="75">
        <v>12</v>
      </c>
      <c r="G12" s="99" t="s">
        <v>384</v>
      </c>
      <c r="I12"/>
    </row>
    <row r="13" spans="2:9" x14ac:dyDescent="0.25">
      <c r="B13" s="91" t="s">
        <v>326</v>
      </c>
      <c r="C13" s="75" t="s">
        <v>320</v>
      </c>
      <c r="D13" s="75" t="s">
        <v>595</v>
      </c>
      <c r="E13" s="95">
        <f>'Cenoura Inverno'!B66</f>
        <v>40473.137666666662</v>
      </c>
      <c r="F13" s="75">
        <v>12</v>
      </c>
      <c r="G13" s="99" t="s">
        <v>384</v>
      </c>
      <c r="I13"/>
    </row>
    <row r="14" spans="2:9" x14ac:dyDescent="0.25">
      <c r="B14" s="91" t="s">
        <v>327</v>
      </c>
      <c r="C14" s="75" t="s">
        <v>320</v>
      </c>
      <c r="D14" s="75" t="s">
        <v>342</v>
      </c>
      <c r="E14" s="95">
        <f>'Cenoura Verão'!E56</f>
        <v>40573.137666666662</v>
      </c>
      <c r="F14" s="75">
        <v>12</v>
      </c>
      <c r="G14" s="99" t="s">
        <v>384</v>
      </c>
      <c r="I14"/>
    </row>
    <row r="15" spans="2:9" x14ac:dyDescent="0.25">
      <c r="B15" s="91" t="s">
        <v>331</v>
      </c>
      <c r="C15" s="75" t="s">
        <v>320</v>
      </c>
      <c r="D15" s="75" t="s">
        <v>348</v>
      </c>
      <c r="E15" s="95">
        <f>Feijão!E41</f>
        <v>6983.1833333333334</v>
      </c>
      <c r="F15" s="75" t="s">
        <v>382</v>
      </c>
      <c r="G15" s="99" t="s">
        <v>384</v>
      </c>
      <c r="I15"/>
    </row>
    <row r="16" spans="2:9" x14ac:dyDescent="0.25">
      <c r="B16" s="91" t="s">
        <v>328</v>
      </c>
      <c r="C16" s="75" t="s">
        <v>318</v>
      </c>
      <c r="D16" s="75" t="s">
        <v>343</v>
      </c>
      <c r="E16" s="95">
        <f>'Milho-Baixa'!E43</f>
        <v>4680.1448333333337</v>
      </c>
      <c r="F16" s="75" t="s">
        <v>382</v>
      </c>
      <c r="G16" s="99" t="s">
        <v>384</v>
      </c>
      <c r="H16" s="130"/>
      <c r="I16"/>
    </row>
    <row r="17" spans="2:9" x14ac:dyDescent="0.25">
      <c r="B17" s="91" t="s">
        <v>328</v>
      </c>
      <c r="C17" s="75" t="s">
        <v>319</v>
      </c>
      <c r="D17" s="75" t="s">
        <v>344</v>
      </c>
      <c r="E17" s="95">
        <f>'Milho-Média'!E47</f>
        <v>7351.0051666666668</v>
      </c>
      <c r="F17" s="75" t="s">
        <v>382</v>
      </c>
      <c r="G17" s="99" t="s">
        <v>384</v>
      </c>
      <c r="H17" s="130"/>
      <c r="I17"/>
    </row>
    <row r="18" spans="2:9" x14ac:dyDescent="0.25">
      <c r="B18" s="91" t="s">
        <v>328</v>
      </c>
      <c r="C18" s="75" t="s">
        <v>320</v>
      </c>
      <c r="D18" s="75" t="s">
        <v>345</v>
      </c>
      <c r="E18" s="202">
        <f>'Milho-Alta'!B57</f>
        <v>9661.2951666666668</v>
      </c>
      <c r="F18" s="75" t="s">
        <v>382</v>
      </c>
      <c r="G18" s="99" t="s">
        <v>384</v>
      </c>
      <c r="H18" s="130"/>
      <c r="I18"/>
    </row>
    <row r="19" spans="2:9" x14ac:dyDescent="0.25">
      <c r="B19" s="91" t="s">
        <v>398</v>
      </c>
      <c r="C19" s="75" t="s">
        <v>318</v>
      </c>
      <c r="D19" s="75" t="s">
        <v>399</v>
      </c>
      <c r="E19" s="95">
        <f>'Milho Silagem'!E35</f>
        <v>5697.1484166666669</v>
      </c>
      <c r="F19" s="75">
        <v>12</v>
      </c>
      <c r="G19" s="99" t="s">
        <v>384</v>
      </c>
      <c r="H19" s="130"/>
      <c r="I19"/>
    </row>
    <row r="20" spans="2:9" x14ac:dyDescent="0.25">
      <c r="B20" s="91" t="s">
        <v>334</v>
      </c>
      <c r="C20" s="75" t="s">
        <v>320</v>
      </c>
      <c r="D20" s="75" t="s">
        <v>347</v>
      </c>
      <c r="E20" s="95">
        <f>Repolho!E47</f>
        <v>58195.17283333333</v>
      </c>
      <c r="F20" s="75">
        <v>12</v>
      </c>
      <c r="G20" s="99" t="s">
        <v>384</v>
      </c>
      <c r="H20" s="130"/>
      <c r="I20"/>
    </row>
    <row r="21" spans="2:9" x14ac:dyDescent="0.25">
      <c r="B21" s="91" t="s">
        <v>329</v>
      </c>
      <c r="C21" s="75" t="s">
        <v>320</v>
      </c>
      <c r="D21" s="75" t="s">
        <v>346</v>
      </c>
      <c r="E21" s="95">
        <f>Soja!B55</f>
        <v>4451.275333333333</v>
      </c>
      <c r="F21" s="75">
        <v>12</v>
      </c>
      <c r="G21" s="99" t="s">
        <v>384</v>
      </c>
      <c r="H21" s="130"/>
      <c r="I21"/>
    </row>
    <row r="22" spans="2:9" x14ac:dyDescent="0.25">
      <c r="B22" s="91" t="s">
        <v>335</v>
      </c>
      <c r="C22" s="114" t="s">
        <v>320</v>
      </c>
      <c r="D22" s="114" t="s">
        <v>349</v>
      </c>
      <c r="E22" s="202">
        <f>'Sorgo '!B45</f>
        <v>4113.8002333333334</v>
      </c>
      <c r="F22" s="75">
        <v>12</v>
      </c>
      <c r="G22" s="99" t="s">
        <v>384</v>
      </c>
      <c r="H22" s="130"/>
      <c r="I22"/>
    </row>
    <row r="23" spans="2:9" x14ac:dyDescent="0.25">
      <c r="B23" s="117" t="s">
        <v>400</v>
      </c>
      <c r="C23" s="118" t="s">
        <v>319</v>
      </c>
      <c r="D23" s="118" t="s">
        <v>450</v>
      </c>
      <c r="E23" s="95">
        <f>'Sorgo Forrageiro'!E39</f>
        <v>5663.2187333333331</v>
      </c>
      <c r="F23" s="119">
        <v>12</v>
      </c>
      <c r="G23" s="120" t="s">
        <v>384</v>
      </c>
      <c r="H23" s="130"/>
      <c r="I23"/>
    </row>
    <row r="24" spans="2:9" x14ac:dyDescent="0.25">
      <c r="B24" s="117" t="s">
        <v>448</v>
      </c>
      <c r="C24" s="118" t="s">
        <v>319</v>
      </c>
      <c r="D24" s="118" t="s">
        <v>451</v>
      </c>
      <c r="E24" s="155">
        <f>Banana!E41</f>
        <v>23494.392047619047</v>
      </c>
      <c r="F24" s="119">
        <v>12</v>
      </c>
      <c r="G24" s="120" t="s">
        <v>384</v>
      </c>
      <c r="H24" s="130"/>
      <c r="I24"/>
    </row>
    <row r="25" spans="2:9" x14ac:dyDescent="0.25">
      <c r="B25" s="117" t="s">
        <v>449</v>
      </c>
      <c r="C25" s="118" t="s">
        <v>319</v>
      </c>
      <c r="D25" s="118" t="s">
        <v>350</v>
      </c>
      <c r="E25" s="199">
        <f>'Cana de Açúcar'!B49</f>
        <v>6041.7087333333329</v>
      </c>
      <c r="F25" s="119">
        <v>12</v>
      </c>
      <c r="G25" s="120" t="s">
        <v>384</v>
      </c>
      <c r="H25" s="130"/>
      <c r="I25"/>
    </row>
    <row r="26" spans="2:9" x14ac:dyDescent="0.25">
      <c r="B26" s="117" t="s">
        <v>579</v>
      </c>
      <c r="C26" s="118" t="s">
        <v>319</v>
      </c>
      <c r="D26" s="118" t="s">
        <v>452</v>
      </c>
      <c r="E26" s="155">
        <f>'Abóbora Cabutiá'!E48</f>
        <v>15053.760928571428</v>
      </c>
      <c r="F26" s="119">
        <v>12</v>
      </c>
      <c r="G26" s="120" t="s">
        <v>384</v>
      </c>
      <c r="H26" s="130"/>
      <c r="I26"/>
    </row>
    <row r="27" spans="2:9" x14ac:dyDescent="0.25">
      <c r="B27" s="91" t="s">
        <v>332</v>
      </c>
      <c r="C27" s="75" t="s">
        <v>320</v>
      </c>
      <c r="D27" s="75" t="s">
        <v>349</v>
      </c>
      <c r="E27" s="95">
        <f>Trigo!E34</f>
        <v>3294.4716666666664</v>
      </c>
      <c r="F27" s="75">
        <v>12</v>
      </c>
      <c r="G27" s="99" t="s">
        <v>384</v>
      </c>
      <c r="H27" s="130"/>
      <c r="I27"/>
    </row>
    <row r="28" spans="2:9" x14ac:dyDescent="0.25">
      <c r="B28" s="91" t="s">
        <v>537</v>
      </c>
      <c r="C28" s="75" t="s">
        <v>320</v>
      </c>
      <c r="D28" s="189" t="s">
        <v>540</v>
      </c>
      <c r="E28" s="190">
        <f>Manga!E56</f>
        <v>28160.171999999999</v>
      </c>
      <c r="F28" s="191">
        <v>12</v>
      </c>
      <c r="G28" s="99" t="s">
        <v>384</v>
      </c>
      <c r="H28" s="130"/>
      <c r="I28"/>
    </row>
    <row r="29" spans="2:9" x14ac:dyDescent="0.25">
      <c r="B29" s="91" t="s">
        <v>538</v>
      </c>
      <c r="C29" s="75" t="s">
        <v>320</v>
      </c>
      <c r="D29" s="118" t="s">
        <v>342</v>
      </c>
      <c r="E29" s="155">
        <f>Uva!E62</f>
        <v>96365.130999999994</v>
      </c>
      <c r="F29" s="119">
        <v>12</v>
      </c>
      <c r="G29" s="99" t="s">
        <v>384</v>
      </c>
      <c r="H29" s="130"/>
      <c r="I29"/>
    </row>
    <row r="30" spans="2:9" ht="15.75" thickBot="1" x14ac:dyDescent="0.3">
      <c r="B30" s="91" t="s">
        <v>539</v>
      </c>
      <c r="C30" s="82" t="s">
        <v>320</v>
      </c>
      <c r="D30" s="82" t="s">
        <v>541</v>
      </c>
      <c r="E30" s="100">
        <f>Laranja!E52</f>
        <v>19308.932666666668</v>
      </c>
      <c r="F30" s="82">
        <v>12</v>
      </c>
      <c r="G30" s="101" t="s">
        <v>384</v>
      </c>
      <c r="I30"/>
    </row>
    <row r="31" spans="2:9" ht="15.75" thickBot="1" x14ac:dyDescent="0.3">
      <c r="B31" s="216" t="s">
        <v>383</v>
      </c>
      <c r="C31" s="217"/>
      <c r="D31" s="217"/>
      <c r="E31" s="217"/>
      <c r="F31" s="217"/>
      <c r="G31" s="218"/>
      <c r="I31"/>
    </row>
    <row r="32" spans="2:9" ht="15.75" thickBot="1" x14ac:dyDescent="0.3">
      <c r="I32"/>
    </row>
    <row r="33" spans="2:9" ht="15.75" thickBot="1" x14ac:dyDescent="0.3">
      <c r="B33" s="219" t="s">
        <v>376</v>
      </c>
      <c r="C33" s="220"/>
      <c r="D33" s="220"/>
      <c r="E33" s="220"/>
      <c r="F33" s="220"/>
      <c r="G33" s="220"/>
      <c r="H33" s="221"/>
      <c r="I33"/>
    </row>
    <row r="34" spans="2:9" ht="60.75" thickBot="1" x14ac:dyDescent="0.3">
      <c r="B34" s="88" t="s">
        <v>352</v>
      </c>
      <c r="C34" s="86" t="s">
        <v>359</v>
      </c>
      <c r="D34" s="86" t="s">
        <v>353</v>
      </c>
      <c r="E34" s="105" t="s">
        <v>390</v>
      </c>
      <c r="F34" s="105" t="s">
        <v>361</v>
      </c>
      <c r="G34" s="86" t="s">
        <v>381</v>
      </c>
      <c r="H34" s="87" t="s">
        <v>370</v>
      </c>
      <c r="I34"/>
    </row>
    <row r="35" spans="2:9" x14ac:dyDescent="0.25">
      <c r="B35" s="208" t="s">
        <v>354</v>
      </c>
      <c r="C35" s="79" t="s">
        <v>360</v>
      </c>
      <c r="D35" s="80" t="s">
        <v>357</v>
      </c>
      <c r="E35" s="106">
        <v>1</v>
      </c>
      <c r="F35" s="109">
        <v>12</v>
      </c>
      <c r="G35" s="80">
        <v>12</v>
      </c>
      <c r="H35" s="192">
        <f>'Cria Extensivo'!E22</f>
        <v>864</v>
      </c>
      <c r="I35"/>
    </row>
    <row r="36" spans="2:9" x14ac:dyDescent="0.25">
      <c r="B36" s="209"/>
      <c r="C36" s="78" t="s">
        <v>360</v>
      </c>
      <c r="D36" s="75" t="s">
        <v>358</v>
      </c>
      <c r="E36" s="107">
        <v>2</v>
      </c>
      <c r="F36" s="110">
        <v>12</v>
      </c>
      <c r="G36" s="75">
        <v>12</v>
      </c>
      <c r="H36" s="193">
        <f>'Cria Semi Intensivo'!E22</f>
        <v>1038.5</v>
      </c>
      <c r="I36"/>
    </row>
    <row r="37" spans="2:9" ht="15.75" thickBot="1" x14ac:dyDescent="0.3">
      <c r="B37" s="209"/>
      <c r="C37" s="78" t="s">
        <v>360</v>
      </c>
      <c r="D37" s="75" t="s">
        <v>367</v>
      </c>
      <c r="E37" s="107">
        <v>2</v>
      </c>
      <c r="F37" s="110">
        <v>12</v>
      </c>
      <c r="G37" s="75">
        <v>12</v>
      </c>
      <c r="H37" s="193">
        <f>'Cria Intensivo'!E22</f>
        <v>1316</v>
      </c>
      <c r="I37"/>
    </row>
    <row r="38" spans="2:9" x14ac:dyDescent="0.25">
      <c r="B38" s="210" t="s">
        <v>355</v>
      </c>
      <c r="C38" s="79" t="s">
        <v>363</v>
      </c>
      <c r="D38" s="80" t="s">
        <v>357</v>
      </c>
      <c r="E38" s="106" t="s">
        <v>373</v>
      </c>
      <c r="F38" s="109">
        <v>12</v>
      </c>
      <c r="G38" s="80">
        <v>12</v>
      </c>
      <c r="H38" s="194">
        <f>'Recria Extensivo'!E22</f>
        <v>874</v>
      </c>
      <c r="I38"/>
    </row>
    <row r="39" spans="2:9" x14ac:dyDescent="0.25">
      <c r="B39" s="211"/>
      <c r="C39" s="78" t="s">
        <v>363</v>
      </c>
      <c r="D39" s="75" t="s">
        <v>358</v>
      </c>
      <c r="E39" s="107" t="s">
        <v>378</v>
      </c>
      <c r="F39" s="110">
        <v>12</v>
      </c>
      <c r="G39" s="75">
        <v>12</v>
      </c>
      <c r="H39" s="193">
        <f>'Cria Semi Intensivo'!E22</f>
        <v>1038.5</v>
      </c>
      <c r="I39"/>
    </row>
    <row r="40" spans="2:9" ht="15.75" thickBot="1" x14ac:dyDescent="0.3">
      <c r="B40" s="212"/>
      <c r="C40" s="81" t="s">
        <v>364</v>
      </c>
      <c r="D40" s="82" t="s">
        <v>367</v>
      </c>
      <c r="E40" s="108" t="s">
        <v>379</v>
      </c>
      <c r="F40" s="111">
        <v>12</v>
      </c>
      <c r="G40" s="82" t="s">
        <v>387</v>
      </c>
      <c r="H40" s="195">
        <f>'Recria Intensivo'!E22</f>
        <v>1338</v>
      </c>
      <c r="I40"/>
    </row>
    <row r="41" spans="2:9" x14ac:dyDescent="0.25">
      <c r="B41" s="208" t="s">
        <v>356</v>
      </c>
      <c r="C41" s="79" t="s">
        <v>362</v>
      </c>
      <c r="D41" s="80" t="s">
        <v>357</v>
      </c>
      <c r="E41" s="106" t="s">
        <v>372</v>
      </c>
      <c r="F41" s="109">
        <v>12</v>
      </c>
      <c r="G41" s="80">
        <v>12</v>
      </c>
      <c r="H41" s="194">
        <f>'Engorda Extensivo'!E21</f>
        <v>1276</v>
      </c>
      <c r="I41"/>
    </row>
    <row r="42" spans="2:9" x14ac:dyDescent="0.25">
      <c r="B42" s="209"/>
      <c r="C42" s="78" t="s">
        <v>366</v>
      </c>
      <c r="D42" s="75" t="s">
        <v>358</v>
      </c>
      <c r="E42" s="107" t="s">
        <v>378</v>
      </c>
      <c r="F42" s="110">
        <v>12</v>
      </c>
      <c r="G42" s="75" t="s">
        <v>387</v>
      </c>
      <c r="H42" s="193">
        <f>'Recria Semi Intensivo'!E22</f>
        <v>1067</v>
      </c>
      <c r="I42"/>
    </row>
    <row r="43" spans="2:9" ht="15.75" thickBot="1" x14ac:dyDescent="0.3">
      <c r="B43" s="213"/>
      <c r="C43" s="81" t="s">
        <v>365</v>
      </c>
      <c r="D43" s="82" t="s">
        <v>367</v>
      </c>
      <c r="E43" s="108" t="s">
        <v>379</v>
      </c>
      <c r="F43" s="111">
        <v>12</v>
      </c>
      <c r="G43" s="82" t="s">
        <v>388</v>
      </c>
      <c r="H43" s="195">
        <f>'Recria Intensivo'!E22</f>
        <v>1338</v>
      </c>
      <c r="I43"/>
    </row>
    <row r="44" spans="2:9" s="104" customFormat="1" ht="36.75" customHeight="1" thickBot="1" x14ac:dyDescent="0.3">
      <c r="B44" s="222" t="s">
        <v>389</v>
      </c>
      <c r="C44" s="223"/>
      <c r="D44" s="223"/>
      <c r="E44" s="223"/>
      <c r="F44" s="223"/>
      <c r="G44" s="223"/>
      <c r="H44" s="224"/>
      <c r="I44"/>
    </row>
    <row r="45" spans="2:9" s="104" customFormat="1" ht="25.5" customHeight="1" thickBot="1" x14ac:dyDescent="0.3">
      <c r="B45" s="83" t="s">
        <v>447</v>
      </c>
      <c r="C45" s="153"/>
      <c r="D45" s="153"/>
      <c r="E45" s="153"/>
      <c r="F45" s="153"/>
      <c r="G45" s="153"/>
      <c r="H45" s="154">
        <f>Equinos!E21</f>
        <v>11261.5</v>
      </c>
      <c r="I45"/>
    </row>
    <row r="46" spans="2:9" ht="15.75" thickBot="1" x14ac:dyDescent="0.3">
      <c r="I46"/>
    </row>
    <row r="47" spans="2:9" ht="15.75" thickBot="1" x14ac:dyDescent="0.3">
      <c r="B47" s="219" t="s">
        <v>368</v>
      </c>
      <c r="C47" s="220"/>
      <c r="D47" s="220"/>
      <c r="E47" s="220"/>
      <c r="F47" s="221"/>
      <c r="I47"/>
    </row>
    <row r="48" spans="2:9" ht="45.75" thickBot="1" x14ac:dyDescent="0.3">
      <c r="B48" s="83" t="s">
        <v>369</v>
      </c>
      <c r="C48" s="84" t="s">
        <v>391</v>
      </c>
      <c r="D48" s="84" t="s">
        <v>371</v>
      </c>
      <c r="E48" s="84" t="s">
        <v>381</v>
      </c>
      <c r="F48" s="85" t="s">
        <v>370</v>
      </c>
      <c r="G48" s="77"/>
      <c r="H48" s="77"/>
      <c r="I48"/>
    </row>
    <row r="49" spans="2:10" x14ac:dyDescent="0.25">
      <c r="B49" s="89" t="s">
        <v>357</v>
      </c>
      <c r="C49" s="75" t="s">
        <v>542</v>
      </c>
      <c r="D49" s="75" t="s">
        <v>374</v>
      </c>
      <c r="E49" s="102">
        <v>12</v>
      </c>
      <c r="F49" s="92">
        <f>'Leite Extensivo'!E27</f>
        <v>8711.6</v>
      </c>
      <c r="H49" s="94"/>
      <c r="I49"/>
      <c r="J49" s="94"/>
    </row>
    <row r="50" spans="2:10" ht="15.75" thickBot="1" x14ac:dyDescent="0.3">
      <c r="B50" s="89" t="s">
        <v>358</v>
      </c>
      <c r="C50" s="82" t="s">
        <v>543</v>
      </c>
      <c r="D50" s="82" t="s">
        <v>375</v>
      </c>
      <c r="E50" s="103">
        <v>12</v>
      </c>
      <c r="F50" s="93">
        <f>'Leite - Semi-intensivo '!E30</f>
        <v>12365</v>
      </c>
      <c r="H50" s="94"/>
      <c r="I50"/>
      <c r="J50" s="94"/>
    </row>
    <row r="51" spans="2:10" ht="15.75" thickBot="1" x14ac:dyDescent="0.3">
      <c r="B51" s="90" t="s">
        <v>367</v>
      </c>
      <c r="C51" s="82" t="s">
        <v>377</v>
      </c>
      <c r="D51" s="82" t="s">
        <v>544</v>
      </c>
      <c r="E51" s="103">
        <v>12</v>
      </c>
      <c r="F51" s="93">
        <f>'Leite - Intensivo'!E30</f>
        <v>14735.25</v>
      </c>
      <c r="H51" s="94"/>
      <c r="I51"/>
      <c r="J51" s="94"/>
    </row>
    <row r="52" spans="2:10" ht="15.75" thickBot="1" x14ac:dyDescent="0.3">
      <c r="B52" s="205" t="s">
        <v>392</v>
      </c>
      <c r="C52" s="206"/>
      <c r="D52" s="206"/>
      <c r="E52" s="206"/>
      <c r="F52" s="207"/>
      <c r="I52"/>
    </row>
    <row r="53" spans="2:10" x14ac:dyDescent="0.25">
      <c r="B53"/>
      <c r="C53"/>
      <c r="D53"/>
      <c r="E53"/>
      <c r="F53"/>
      <c r="G53"/>
      <c r="H53"/>
      <c r="I53"/>
    </row>
  </sheetData>
  <mergeCells count="9">
    <mergeCell ref="B52:F52"/>
    <mergeCell ref="B35:B37"/>
    <mergeCell ref="B38:B40"/>
    <mergeCell ref="B41:B43"/>
    <mergeCell ref="B2:G2"/>
    <mergeCell ref="B31:G31"/>
    <mergeCell ref="B47:F47"/>
    <mergeCell ref="B33:H33"/>
    <mergeCell ref="B44:H4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4"/>
  <sheetViews>
    <sheetView workbookViewId="0">
      <selection activeCell="G6" sqref="G6"/>
    </sheetView>
  </sheetViews>
  <sheetFormatPr defaultRowHeight="15" x14ac:dyDescent="0.25"/>
  <cols>
    <col min="1" max="1" width="28.140625" customWidth="1"/>
    <col min="2" max="2" width="19" customWidth="1"/>
    <col min="3" max="3" width="15.5703125" customWidth="1"/>
    <col min="4" max="4" width="14.140625" customWidth="1"/>
    <col min="5" max="5" width="15.855468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8.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70</v>
      </c>
      <c r="B3" s="281"/>
      <c r="C3" s="240" t="s">
        <v>263</v>
      </c>
      <c r="D3" s="241"/>
      <c r="E3" s="242"/>
    </row>
    <row r="4" spans="1:5" ht="15.75" x14ac:dyDescent="0.25">
      <c r="A4" s="282" t="s">
        <v>66</v>
      </c>
      <c r="B4" s="282"/>
      <c r="C4" s="240" t="s">
        <v>264</v>
      </c>
      <c r="D4" s="241"/>
      <c r="E4" s="242"/>
    </row>
    <row r="5" spans="1:5" ht="15.75" x14ac:dyDescent="0.25">
      <c r="A5" s="239" t="s">
        <v>545</v>
      </c>
      <c r="B5" s="239"/>
      <c r="C5" s="240" t="s">
        <v>72</v>
      </c>
      <c r="D5" s="241"/>
      <c r="E5" s="242"/>
    </row>
    <row r="6" spans="1:5" ht="15.75" x14ac:dyDescent="0.25">
      <c r="A6" s="285" t="s">
        <v>553</v>
      </c>
      <c r="B6" s="286"/>
      <c r="C6" s="240" t="s">
        <v>266</v>
      </c>
      <c r="D6" s="241"/>
      <c r="E6" s="242"/>
    </row>
    <row r="7" spans="1:5" x14ac:dyDescent="0.25">
      <c r="A7" s="245" t="s">
        <v>429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3100</v>
      </c>
      <c r="E11" s="18">
        <f>C11*D11</f>
        <v>9300</v>
      </c>
    </row>
    <row r="12" spans="1:5" x14ac:dyDescent="0.25">
      <c r="A12" s="16" t="s">
        <v>76</v>
      </c>
      <c r="B12" s="16" t="s">
        <v>14</v>
      </c>
      <c r="C12" s="16">
        <v>4</v>
      </c>
      <c r="D12" s="18">
        <f>'[1] Referência Alho'!D7</f>
        <v>230</v>
      </c>
      <c r="E12" s="18">
        <f>C12*D12</f>
        <v>920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2000</v>
      </c>
      <c r="E13" s="18">
        <f>C13*D13</f>
        <v>6000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500</v>
      </c>
      <c r="E14" s="18">
        <f>C14*D14</f>
        <v>5000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15.6</v>
      </c>
      <c r="E15" s="18">
        <f>C15*D15</f>
        <v>39000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60220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32">
        <v>6</v>
      </c>
      <c r="D18" s="23">
        <v>138</v>
      </c>
      <c r="E18" s="23">
        <f t="shared" ref="E18:E24" si="0">C18*D18</f>
        <v>828</v>
      </c>
    </row>
    <row r="19" spans="1:5" x14ac:dyDescent="0.25">
      <c r="A19" s="16" t="s">
        <v>83</v>
      </c>
      <c r="B19" s="16" t="s">
        <v>48</v>
      </c>
      <c r="C19" s="132">
        <v>70</v>
      </c>
      <c r="D19" s="23">
        <v>126</v>
      </c>
      <c r="E19" s="23">
        <f t="shared" si="0"/>
        <v>8820</v>
      </c>
    </row>
    <row r="20" spans="1:5" x14ac:dyDescent="0.25">
      <c r="A20" s="34" t="s">
        <v>84</v>
      </c>
      <c r="B20" s="34" t="s">
        <v>82</v>
      </c>
      <c r="C20" s="35">
        <v>6</v>
      </c>
      <c r="D20" s="36">
        <v>138</v>
      </c>
      <c r="E20" s="23">
        <f t="shared" si="0"/>
        <v>828</v>
      </c>
    </row>
    <row r="21" spans="1:5" x14ac:dyDescent="0.25">
      <c r="A21" s="34" t="s">
        <v>85</v>
      </c>
      <c r="B21" s="16" t="s">
        <v>48</v>
      </c>
      <c r="C21" s="35">
        <v>80</v>
      </c>
      <c r="D21" s="36">
        <v>126</v>
      </c>
      <c r="E21" s="23">
        <f>C21*D21</f>
        <v>10080</v>
      </c>
    </row>
    <row r="22" spans="1:5" x14ac:dyDescent="0.25">
      <c r="A22" s="16" t="s">
        <v>86</v>
      </c>
      <c r="B22" s="16" t="s">
        <v>48</v>
      </c>
      <c r="C22" s="132">
        <v>50</v>
      </c>
      <c r="D22" s="36">
        <v>126</v>
      </c>
      <c r="E22" s="23">
        <f t="shared" si="0"/>
        <v>6300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32">
        <v>10</v>
      </c>
      <c r="D24" s="23">
        <v>1200</v>
      </c>
      <c r="E24" s="23">
        <f t="shared" si="0"/>
        <v>12000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40116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32">
        <v>25</v>
      </c>
      <c r="D27" s="23">
        <f>'[1] Referência Alho'!D19</f>
        <v>7.9</v>
      </c>
      <c r="E27" s="23">
        <f>C27*D27</f>
        <v>197.5</v>
      </c>
    </row>
    <row r="28" spans="1:5" x14ac:dyDescent="0.25">
      <c r="A28" s="16" t="s">
        <v>32</v>
      </c>
      <c r="B28" s="16" t="s">
        <v>79</v>
      </c>
      <c r="C28" s="132">
        <v>6</v>
      </c>
      <c r="D28" s="23">
        <f>'[1] Referência Alho'!D20</f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32">
        <v>3</v>
      </c>
      <c r="D29" s="23">
        <f>'[1] Referência Alho'!D21</f>
        <v>22</v>
      </c>
      <c r="E29" s="23">
        <f t="shared" si="1"/>
        <v>66</v>
      </c>
    </row>
    <row r="30" spans="1:5" x14ac:dyDescent="0.25">
      <c r="A30" s="16" t="s">
        <v>34</v>
      </c>
      <c r="B30" s="16" t="s">
        <v>92</v>
      </c>
      <c r="C30" s="132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32">
        <v>1</v>
      </c>
      <c r="D31" s="23">
        <f>'[1] Referência Alho'!D23</f>
        <v>1600</v>
      </c>
      <c r="E31" s="23">
        <f t="shared" si="1"/>
        <v>1600</v>
      </c>
    </row>
    <row r="32" spans="1:5" x14ac:dyDescent="0.25">
      <c r="A32" s="16" t="s">
        <v>94</v>
      </c>
      <c r="B32" s="16" t="s">
        <v>14</v>
      </c>
      <c r="C32" s="132">
        <v>1.6</v>
      </c>
      <c r="D32" s="23">
        <f>'[1] Referência Alho'!D24</f>
        <v>3445</v>
      </c>
      <c r="E32" s="23">
        <f t="shared" si="1"/>
        <v>5512</v>
      </c>
    </row>
    <row r="33" spans="1:5" x14ac:dyDescent="0.25">
      <c r="A33" s="16" t="s">
        <v>267</v>
      </c>
      <c r="B33" s="16" t="s">
        <v>14</v>
      </c>
      <c r="C33" s="132">
        <v>0.2</v>
      </c>
      <c r="D33" s="23">
        <f>'[1] Referência Alho'!D25</f>
        <v>2374</v>
      </c>
      <c r="E33" s="23">
        <f t="shared" si="1"/>
        <v>474.8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78.48</v>
      </c>
      <c r="E34" s="23">
        <f t="shared" si="1"/>
        <v>482.65200000000004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75</v>
      </c>
      <c r="E35" s="23">
        <f t="shared" si="1"/>
        <v>75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0</v>
      </c>
      <c r="E36" s="23">
        <f t="shared" si="1"/>
        <v>0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380</v>
      </c>
      <c r="E37" s="23">
        <f t="shared" si="1"/>
        <v>38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196</v>
      </c>
      <c r="E38" s="23">
        <f t="shared" si="1"/>
        <v>98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f>'[1] Referência Alho'!D31</f>
        <v>0</v>
      </c>
      <c r="E39" s="23">
        <f t="shared" si="1"/>
        <v>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8693.9520000000011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497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151164.95199999999</v>
      </c>
    </row>
    <row r="61" spans="1:5" x14ac:dyDescent="0.25">
      <c r="A61" s="227" t="s">
        <v>53</v>
      </c>
      <c r="B61" s="228"/>
    </row>
    <row r="62" spans="1:5" x14ac:dyDescent="0.25">
      <c r="A62" s="15" t="str">
        <f>A10</f>
        <v>1-Preparo de solo/Plantio</v>
      </c>
      <c r="B62" s="25">
        <f>E16</f>
        <v>60220</v>
      </c>
    </row>
    <row r="63" spans="1:5" x14ac:dyDescent="0.25">
      <c r="A63" s="22" t="str">
        <f>A17</f>
        <v>2-Serviços</v>
      </c>
      <c r="B63" s="25">
        <f>E25</f>
        <v>40116</v>
      </c>
    </row>
    <row r="64" spans="1:5" x14ac:dyDescent="0.25">
      <c r="A64" s="22" t="str">
        <f>A26</f>
        <v>3-Tratos Culturais</v>
      </c>
      <c r="B64" s="25">
        <f>E40</f>
        <v>8693.9520000000011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151164.95199999999</v>
      </c>
    </row>
    <row r="70" spans="1:4" x14ac:dyDescent="0.25">
      <c r="A70" s="229" t="s">
        <v>551</v>
      </c>
      <c r="B70" s="229"/>
      <c r="C70" s="229"/>
      <c r="D70" s="229"/>
    </row>
    <row r="71" spans="1:4" x14ac:dyDescent="0.25">
      <c r="A71" t="s">
        <v>54</v>
      </c>
    </row>
    <row r="72" spans="1:4" ht="15.75" x14ac:dyDescent="0.25">
      <c r="A72" s="225" t="s">
        <v>55</v>
      </c>
      <c r="B72" s="225"/>
      <c r="C72" s="225"/>
      <c r="D72" s="225"/>
    </row>
    <row r="73" spans="1:4" ht="15.75" x14ac:dyDescent="0.25">
      <c r="A73" s="225" t="s">
        <v>57</v>
      </c>
      <c r="B73" s="225"/>
      <c r="C73" s="225"/>
      <c r="D73" s="225"/>
    </row>
    <row r="74" spans="1:4" ht="15.75" x14ac:dyDescent="0.25">
      <c r="A74" s="225" t="s">
        <v>401</v>
      </c>
      <c r="B74" s="225"/>
      <c r="C74" s="225"/>
      <c r="D74" s="225"/>
    </row>
  </sheetData>
  <mergeCells count="22">
    <mergeCell ref="C5:E5"/>
    <mergeCell ref="C6:E6"/>
    <mergeCell ref="A5:B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topLeftCell="A3" workbookViewId="0">
      <selection activeCell="C4" sqref="C4:E4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7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112</v>
      </c>
      <c r="B3" s="281"/>
      <c r="C3" s="240" t="s">
        <v>113</v>
      </c>
      <c r="D3" s="241"/>
      <c r="E3" s="242"/>
    </row>
    <row r="4" spans="1:5" ht="15.75" x14ac:dyDescent="0.25">
      <c r="A4" s="282" t="s">
        <v>66</v>
      </c>
      <c r="B4" s="282"/>
      <c r="C4" s="240" t="s">
        <v>594</v>
      </c>
      <c r="D4" s="241"/>
      <c r="E4" s="242"/>
    </row>
    <row r="5" spans="1:5" ht="15.75" x14ac:dyDescent="0.25">
      <c r="A5" s="239" t="s">
        <v>545</v>
      </c>
      <c r="B5" s="239"/>
      <c r="C5" s="240" t="s">
        <v>311</v>
      </c>
      <c r="D5" s="241"/>
      <c r="E5" s="242"/>
    </row>
    <row r="6" spans="1:5" ht="15.75" x14ac:dyDescent="0.25">
      <c r="A6" s="251" t="s">
        <v>554</v>
      </c>
      <c r="B6" s="284"/>
      <c r="C6" s="240" t="s">
        <v>430</v>
      </c>
      <c r="D6" s="241"/>
      <c r="E6" s="242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78</v>
      </c>
      <c r="B11" s="16" t="s">
        <v>114</v>
      </c>
      <c r="C11" s="39">
        <v>0.85</v>
      </c>
      <c r="D11" s="18">
        <f>'[1]Referência Cenoura'!E6</f>
        <v>3900</v>
      </c>
      <c r="E11" s="18">
        <f>C11*D11</f>
        <v>3315</v>
      </c>
    </row>
    <row r="12" spans="1:5" x14ac:dyDescent="0.25">
      <c r="A12" s="16" t="s">
        <v>75</v>
      </c>
      <c r="B12" s="16" t="s">
        <v>14</v>
      </c>
      <c r="C12" s="39">
        <v>0.5</v>
      </c>
      <c r="D12" s="18">
        <f>'[1]Referência Cenoura'!D7</f>
        <v>3148</v>
      </c>
      <c r="E12" s="18">
        <f>C12*D12</f>
        <v>1574</v>
      </c>
    </row>
    <row r="13" spans="1:5" x14ac:dyDescent="0.25">
      <c r="A13" s="16" t="s">
        <v>77</v>
      </c>
      <c r="B13" s="16" t="s">
        <v>14</v>
      </c>
      <c r="C13" s="39">
        <v>1</v>
      </c>
      <c r="D13" s="18">
        <f>'[1]Referência Cenoura'!D8</f>
        <v>3225</v>
      </c>
      <c r="E13" s="18">
        <f>C13*D13</f>
        <v>3225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8114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25" t="s">
        <v>81</v>
      </c>
      <c r="B16" s="125" t="s">
        <v>115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25" t="s">
        <v>116</v>
      </c>
      <c r="B17" s="125" t="s">
        <v>115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25" t="s">
        <v>117</v>
      </c>
      <c r="B18" s="125" t="s">
        <v>115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25" t="s">
        <v>118</v>
      </c>
      <c r="B19" s="125" t="s">
        <v>115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25" t="s">
        <v>119</v>
      </c>
      <c r="B20" s="125" t="s">
        <v>115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25" t="s">
        <v>120</v>
      </c>
      <c r="B21" s="125" t="s">
        <v>115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25" t="s">
        <v>86</v>
      </c>
      <c r="B22" s="125" t="s">
        <v>115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25" t="s">
        <v>91</v>
      </c>
      <c r="B25" s="124" t="s">
        <v>14</v>
      </c>
      <c r="C25" s="40">
        <v>0.6</v>
      </c>
      <c r="D25" s="41">
        <f>'[1]Referência Cenoura'!D10</f>
        <v>2765.75</v>
      </c>
      <c r="E25" s="42">
        <f>C25*D25</f>
        <v>1659.45</v>
      </c>
    </row>
    <row r="26" spans="1:5" x14ac:dyDescent="0.25">
      <c r="A26" s="125" t="s">
        <v>121</v>
      </c>
      <c r="B26" s="124" t="s">
        <v>92</v>
      </c>
      <c r="C26" s="40">
        <v>4</v>
      </c>
      <c r="D26" s="41">
        <f>'[1]Referência Cenoura'!D11</f>
        <v>17.387499999999999</v>
      </c>
      <c r="E26" s="42">
        <f t="shared" ref="E26:E38" si="1">C26*D26</f>
        <v>69.55</v>
      </c>
    </row>
    <row r="27" spans="1:5" x14ac:dyDescent="0.25">
      <c r="A27" s="143" t="s">
        <v>29</v>
      </c>
      <c r="B27" s="124" t="s">
        <v>79</v>
      </c>
      <c r="C27" s="40">
        <v>3</v>
      </c>
      <c r="D27" s="41">
        <f>'[1]Referência Cenoura'!D12</f>
        <v>283.5</v>
      </c>
      <c r="E27" s="42">
        <f t="shared" si="1"/>
        <v>850.5</v>
      </c>
    </row>
    <row r="28" spans="1:5" x14ac:dyDescent="0.25">
      <c r="A28" s="125" t="s">
        <v>30</v>
      </c>
      <c r="B28" s="124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25" t="s">
        <v>122</v>
      </c>
      <c r="B29" s="124" t="s">
        <v>92</v>
      </c>
      <c r="C29" s="40">
        <v>1</v>
      </c>
      <c r="D29" s="41">
        <f>'[1]Referência Cenoura'!D14</f>
        <v>60</v>
      </c>
      <c r="E29" s="42">
        <f t="shared" si="1"/>
        <v>60</v>
      </c>
    </row>
    <row r="30" spans="1:5" x14ac:dyDescent="0.25">
      <c r="A30" s="125" t="s">
        <v>16</v>
      </c>
      <c r="B30" s="124" t="s">
        <v>92</v>
      </c>
      <c r="C30" s="40">
        <v>6</v>
      </c>
      <c r="D30" s="41">
        <f>'[1]Referência Cenoura'!D15</f>
        <v>17.387499999999999</v>
      </c>
      <c r="E30" s="42">
        <f t="shared" si="1"/>
        <v>104.32499999999999</v>
      </c>
    </row>
    <row r="31" spans="1:5" x14ac:dyDescent="0.25">
      <c r="A31" s="125" t="s">
        <v>123</v>
      </c>
      <c r="B31" s="124" t="s">
        <v>79</v>
      </c>
      <c r="C31" s="40">
        <v>10</v>
      </c>
      <c r="D31" s="41">
        <f>'[1]Referência Cenoura'!D16</f>
        <v>25.574000000000002</v>
      </c>
      <c r="E31" s="42">
        <f t="shared" si="1"/>
        <v>255.74</v>
      </c>
    </row>
    <row r="32" spans="1:5" x14ac:dyDescent="0.25">
      <c r="A32" s="125" t="s">
        <v>19</v>
      </c>
      <c r="B32" s="124" t="s">
        <v>79</v>
      </c>
      <c r="C32" s="40">
        <v>6</v>
      </c>
      <c r="D32" s="41">
        <f>'[1]Referência Cenoura'!D17</f>
        <v>24.833333333333332</v>
      </c>
      <c r="E32" s="42">
        <f t="shared" si="1"/>
        <v>149</v>
      </c>
    </row>
    <row r="33" spans="1:5" x14ac:dyDescent="0.25">
      <c r="A33" s="125" t="s">
        <v>20</v>
      </c>
      <c r="B33" s="124" t="s">
        <v>79</v>
      </c>
      <c r="C33" s="40">
        <v>8</v>
      </c>
      <c r="D33" s="41">
        <f>'[1]Referência Cenoura'!D18</f>
        <v>188.33333333333334</v>
      </c>
      <c r="E33" s="42">
        <f t="shared" si="1"/>
        <v>1506.6666666666667</v>
      </c>
    </row>
    <row r="34" spans="1:5" x14ac:dyDescent="0.25">
      <c r="A34" s="125" t="s">
        <v>68</v>
      </c>
      <c r="B34" s="124" t="s">
        <v>92</v>
      </c>
      <c r="C34" s="40">
        <v>1.5</v>
      </c>
      <c r="D34" s="41">
        <f>'[1]Referência Cenoura'!D19</f>
        <v>77.5</v>
      </c>
      <c r="E34" s="42">
        <f t="shared" si="1"/>
        <v>116.25</v>
      </c>
    </row>
    <row r="35" spans="1:5" x14ac:dyDescent="0.25">
      <c r="A35" s="125" t="s">
        <v>124</v>
      </c>
      <c r="B35" s="124" t="s">
        <v>79</v>
      </c>
      <c r="C35" s="40">
        <v>4.5</v>
      </c>
      <c r="D35" s="41">
        <f>'[1]Referência Cenoura'!D20</f>
        <v>67.168000000000006</v>
      </c>
      <c r="E35" s="42">
        <f t="shared" si="1"/>
        <v>302.25600000000003</v>
      </c>
    </row>
    <row r="36" spans="1:5" x14ac:dyDescent="0.25">
      <c r="A36" s="125" t="s">
        <v>21</v>
      </c>
      <c r="B36" s="124" t="s">
        <v>92</v>
      </c>
      <c r="C36" s="40">
        <v>0.8</v>
      </c>
      <c r="D36" s="41">
        <f>'[1]Referência Cenoura'!D21</f>
        <v>96.75</v>
      </c>
      <c r="E36" s="42">
        <f t="shared" si="1"/>
        <v>77.400000000000006</v>
      </c>
    </row>
    <row r="37" spans="1:5" x14ac:dyDescent="0.25">
      <c r="A37" s="125" t="s">
        <v>22</v>
      </c>
      <c r="B37" s="125" t="s">
        <v>92</v>
      </c>
      <c r="C37" s="40">
        <v>2</v>
      </c>
      <c r="D37" s="41">
        <f>'[1]Referência Cenoura'!D22</f>
        <v>54</v>
      </c>
      <c r="E37" s="42">
        <f t="shared" si="1"/>
        <v>108</v>
      </c>
    </row>
    <row r="38" spans="1:5" x14ac:dyDescent="0.25">
      <c r="A38" s="125" t="s">
        <v>44</v>
      </c>
      <c r="B38" s="125" t="s">
        <v>125</v>
      </c>
      <c r="C38" s="40">
        <v>1</v>
      </c>
      <c r="D38" s="41">
        <v>1820</v>
      </c>
      <c r="E38" s="42">
        <f t="shared" si="1"/>
        <v>1820</v>
      </c>
    </row>
    <row r="39" spans="1:5" x14ac:dyDescent="0.25">
      <c r="A39" s="3" t="s">
        <v>51</v>
      </c>
      <c r="B39" s="31"/>
      <c r="C39" s="32"/>
      <c r="D39" s="32"/>
      <c r="E39" s="4">
        <f>SUM(E25:E38)</f>
        <v>7373.1376666666665</v>
      </c>
    </row>
    <row r="40" spans="1:5" x14ac:dyDescent="0.25">
      <c r="A40" s="22" t="s">
        <v>95</v>
      </c>
      <c r="B40" s="22"/>
      <c r="C40" s="33"/>
      <c r="D40" s="22"/>
      <c r="E40" s="5"/>
    </row>
    <row r="41" spans="1:5" x14ac:dyDescent="0.25">
      <c r="A41" s="125" t="s">
        <v>126</v>
      </c>
      <c r="B41" s="125" t="s">
        <v>115</v>
      </c>
      <c r="C41" s="40">
        <v>4</v>
      </c>
      <c r="D41" s="41">
        <v>150</v>
      </c>
      <c r="E41" s="42">
        <f>C41*D41</f>
        <v>600</v>
      </c>
    </row>
    <row r="42" spans="1:5" x14ac:dyDescent="0.25">
      <c r="A42" s="125" t="s">
        <v>127</v>
      </c>
      <c r="B42" s="125" t="s">
        <v>115</v>
      </c>
      <c r="C42" s="40">
        <v>7</v>
      </c>
      <c r="D42" s="41">
        <v>150</v>
      </c>
      <c r="E42" s="42">
        <f>C42*D42</f>
        <v>1050</v>
      </c>
    </row>
    <row r="43" spans="1:5" x14ac:dyDescent="0.25">
      <c r="A43" s="125" t="s">
        <v>128</v>
      </c>
      <c r="B43" s="125" t="s">
        <v>115</v>
      </c>
      <c r="C43" s="40">
        <v>19</v>
      </c>
      <c r="D43" s="41">
        <v>150</v>
      </c>
      <c r="E43" s="42">
        <f>C43*D43</f>
        <v>2850</v>
      </c>
    </row>
    <row r="44" spans="1:5" x14ac:dyDescent="0.25">
      <c r="A44" s="125" t="s">
        <v>129</v>
      </c>
      <c r="B44" s="125" t="s">
        <v>48</v>
      </c>
      <c r="C44" s="40">
        <v>20</v>
      </c>
      <c r="D44" s="41">
        <v>130</v>
      </c>
      <c r="E44" s="42">
        <f>C44*D44</f>
        <v>2600</v>
      </c>
    </row>
    <row r="45" spans="1:5" x14ac:dyDescent="0.25">
      <c r="A45" s="125" t="s">
        <v>130</v>
      </c>
      <c r="B45" s="125" t="s">
        <v>48</v>
      </c>
      <c r="C45" s="40">
        <v>2.2000000000000002</v>
      </c>
      <c r="D45" s="41">
        <v>130</v>
      </c>
      <c r="E45" s="42">
        <f>C45*D45</f>
        <v>286</v>
      </c>
    </row>
    <row r="46" spans="1:5" x14ac:dyDescent="0.25">
      <c r="A46" s="3" t="s">
        <v>103</v>
      </c>
      <c r="B46" s="3"/>
      <c r="C46" s="4"/>
      <c r="D46" s="4"/>
      <c r="E46" s="4">
        <f>SUM(E41:E45)</f>
        <v>7386</v>
      </c>
    </row>
    <row r="47" spans="1:5" x14ac:dyDescent="0.25">
      <c r="A47" s="15" t="s">
        <v>131</v>
      </c>
      <c r="B47" s="15"/>
      <c r="C47" s="25"/>
      <c r="D47" s="25"/>
      <c r="E47" s="25"/>
    </row>
    <row r="48" spans="1:5" x14ac:dyDescent="0.25">
      <c r="A48" s="125" t="s">
        <v>132</v>
      </c>
      <c r="B48" s="125" t="s">
        <v>133</v>
      </c>
      <c r="C48" s="144">
        <v>76</v>
      </c>
      <c r="D48" s="43">
        <v>130</v>
      </c>
      <c r="E48" s="43">
        <f>C48*D48</f>
        <v>9880</v>
      </c>
    </row>
    <row r="49" spans="1:5" x14ac:dyDescent="0.25">
      <c r="A49" s="125" t="s">
        <v>130</v>
      </c>
      <c r="B49" s="125" t="s">
        <v>133</v>
      </c>
      <c r="C49" s="144">
        <v>2</v>
      </c>
      <c r="D49" s="43">
        <v>130</v>
      </c>
      <c r="E49" s="43">
        <f>C49*D49</f>
        <v>260</v>
      </c>
    </row>
    <row r="50" spans="1:5" x14ac:dyDescent="0.25">
      <c r="A50" s="125" t="s">
        <v>134</v>
      </c>
      <c r="B50" s="125" t="s">
        <v>133</v>
      </c>
      <c r="C50" s="144">
        <v>9</v>
      </c>
      <c r="D50" s="43">
        <v>130</v>
      </c>
      <c r="E50" s="43">
        <f>C50*D50</f>
        <v>1170</v>
      </c>
    </row>
    <row r="51" spans="1:5" x14ac:dyDescent="0.25">
      <c r="A51" s="125" t="s">
        <v>135</v>
      </c>
      <c r="B51" s="125" t="s">
        <v>133</v>
      </c>
      <c r="C51" s="144">
        <v>3</v>
      </c>
      <c r="D51" s="43">
        <v>130</v>
      </c>
      <c r="E51" s="43">
        <f>C51*D51</f>
        <v>390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11700</v>
      </c>
    </row>
    <row r="53" spans="1:5" x14ac:dyDescent="0.25">
      <c r="A53" s="15" t="s">
        <v>136</v>
      </c>
      <c r="B53" s="15"/>
      <c r="C53" s="25"/>
      <c r="D53" s="25"/>
      <c r="E53" s="28"/>
    </row>
    <row r="54" spans="1:5" x14ac:dyDescent="0.25">
      <c r="A54" s="125" t="s">
        <v>109</v>
      </c>
      <c r="B54" s="125" t="s">
        <v>50</v>
      </c>
      <c r="C54" s="144">
        <v>1</v>
      </c>
      <c r="D54" s="43">
        <v>2000</v>
      </c>
      <c r="E54" s="44">
        <f>C54*D54</f>
        <v>2000</v>
      </c>
    </row>
    <row r="55" spans="1:5" x14ac:dyDescent="0.25">
      <c r="A55" s="3" t="s">
        <v>137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SUM(E14,E23,E39,E46,E52,E55)</f>
        <v>40473.137666666662</v>
      </c>
    </row>
    <row r="59" spans="1:5" x14ac:dyDescent="0.25">
      <c r="A59" s="227" t="s">
        <v>53</v>
      </c>
      <c r="B59" s="228"/>
    </row>
    <row r="60" spans="1:5" x14ac:dyDescent="0.25">
      <c r="A60" s="15" t="str">
        <f>A10</f>
        <v>1-Preparo de solo/Plantio</v>
      </c>
      <c r="B60" s="25">
        <f>E14</f>
        <v>8114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E39</f>
        <v>7373.1376666666665</v>
      </c>
    </row>
    <row r="63" spans="1:5" x14ac:dyDescent="0.25">
      <c r="A63" s="22" t="str">
        <f>A40</f>
        <v>4-Serviços</v>
      </c>
      <c r="B63" s="25">
        <f>E46</f>
        <v>7386</v>
      </c>
    </row>
    <row r="64" spans="1:5" x14ac:dyDescent="0.25">
      <c r="A64" s="22" t="str">
        <f>A47</f>
        <v>5-Colheita</v>
      </c>
      <c r="B64" s="25">
        <f>E52</f>
        <v>11700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40473.137666666662</v>
      </c>
    </row>
    <row r="69" spans="1:4" x14ac:dyDescent="0.25">
      <c r="A69" s="229" t="s">
        <v>551</v>
      </c>
      <c r="B69" s="229"/>
      <c r="C69" s="229"/>
      <c r="D69" s="229"/>
    </row>
    <row r="70" spans="1:4" x14ac:dyDescent="0.25">
      <c r="A70" t="s">
        <v>54</v>
      </c>
    </row>
    <row r="71" spans="1:4" ht="15.75" x14ac:dyDescent="0.25">
      <c r="A71" s="225" t="s">
        <v>55</v>
      </c>
      <c r="B71" s="225"/>
      <c r="C71" s="225"/>
      <c r="D71" s="225"/>
    </row>
    <row r="72" spans="1:4" ht="15.75" x14ac:dyDescent="0.25">
      <c r="A72" s="225" t="s">
        <v>57</v>
      </c>
      <c r="B72" s="225"/>
      <c r="C72" s="225"/>
      <c r="D72" s="225"/>
    </row>
    <row r="73" spans="1:4" ht="15.75" x14ac:dyDescent="0.25">
      <c r="A73" s="225" t="s">
        <v>401</v>
      </c>
      <c r="B73" s="225"/>
      <c r="C73" s="225"/>
      <c r="D73" s="225"/>
    </row>
    <row r="74" spans="1:4" ht="15.75" x14ac:dyDescent="0.25">
      <c r="A74" s="225" t="s">
        <v>58</v>
      </c>
      <c r="B74" s="225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6:B6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3"/>
  <sheetViews>
    <sheetView topLeftCell="A47" workbookViewId="0">
      <selection activeCell="C4" sqref="C4:E4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0.7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138</v>
      </c>
      <c r="B3" s="281"/>
      <c r="C3" s="240" t="s">
        <v>268</v>
      </c>
      <c r="D3" s="241"/>
      <c r="E3" s="242"/>
    </row>
    <row r="4" spans="1:5" ht="15.75" x14ac:dyDescent="0.25">
      <c r="A4" s="282" t="s">
        <v>66</v>
      </c>
      <c r="B4" s="282"/>
      <c r="C4" s="240" t="s">
        <v>596</v>
      </c>
      <c r="D4" s="241"/>
      <c r="E4" s="242"/>
    </row>
    <row r="5" spans="1:5" ht="15.75" x14ac:dyDescent="0.25">
      <c r="A5" s="239" t="s">
        <v>545</v>
      </c>
      <c r="B5" s="239"/>
      <c r="C5" s="240" t="s">
        <v>432</v>
      </c>
      <c r="D5" s="241"/>
      <c r="E5" s="242"/>
    </row>
    <row r="6" spans="1:5" x14ac:dyDescent="0.25">
      <c r="A6" s="251" t="s">
        <v>554</v>
      </c>
      <c r="B6" s="284"/>
      <c r="C6" s="253" t="s">
        <v>433</v>
      </c>
      <c r="D6" s="254"/>
      <c r="E6" s="255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78</v>
      </c>
      <c r="B11" s="16" t="s">
        <v>114</v>
      </c>
      <c r="C11" s="39">
        <v>0.85</v>
      </c>
      <c r="D11" s="18">
        <f>'[1]Referência Cenoura'!E6</f>
        <v>3900</v>
      </c>
      <c r="E11" s="18">
        <f>C11*D11</f>
        <v>3315</v>
      </c>
    </row>
    <row r="12" spans="1:5" x14ac:dyDescent="0.25">
      <c r="A12" s="16" t="s">
        <v>75</v>
      </c>
      <c r="B12" s="16" t="s">
        <v>14</v>
      </c>
      <c r="C12" s="39">
        <v>0.5</v>
      </c>
      <c r="D12" s="18">
        <f>'[1]Referência Cenoura'!D7</f>
        <v>3148</v>
      </c>
      <c r="E12" s="18">
        <f>C12*D12</f>
        <v>1574</v>
      </c>
    </row>
    <row r="13" spans="1:5" x14ac:dyDescent="0.25">
      <c r="A13" s="16" t="s">
        <v>77</v>
      </c>
      <c r="B13" s="16" t="s">
        <v>14</v>
      </c>
      <c r="C13" s="39">
        <v>1</v>
      </c>
      <c r="D13" s="18">
        <f>'[1]Referência Cenoura'!D8</f>
        <v>3225</v>
      </c>
      <c r="E13" s="18">
        <f>C13*D13</f>
        <v>3225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8114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25" t="s">
        <v>81</v>
      </c>
      <c r="B16" s="125" t="s">
        <v>115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25" t="s">
        <v>116</v>
      </c>
      <c r="B17" s="125" t="s">
        <v>115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25" t="s">
        <v>117</v>
      </c>
      <c r="B18" s="125" t="s">
        <v>115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25" t="s">
        <v>118</v>
      </c>
      <c r="B19" s="125" t="s">
        <v>115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25" t="s">
        <v>119</v>
      </c>
      <c r="B20" s="125" t="s">
        <v>115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25" t="s">
        <v>120</v>
      </c>
      <c r="B21" s="125" t="s">
        <v>115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25" t="s">
        <v>86</v>
      </c>
      <c r="B22" s="125" t="s">
        <v>115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25" t="s">
        <v>91</v>
      </c>
      <c r="B25" s="124" t="s">
        <v>14</v>
      </c>
      <c r="C25" s="40">
        <v>0.6</v>
      </c>
      <c r="D25" s="41">
        <f>'[1]Referência Cenoura'!D10</f>
        <v>2765.75</v>
      </c>
      <c r="E25" s="42">
        <f>C25*D25</f>
        <v>1659.45</v>
      </c>
    </row>
    <row r="26" spans="1:5" x14ac:dyDescent="0.25">
      <c r="A26" s="125" t="s">
        <v>121</v>
      </c>
      <c r="B26" s="124" t="s">
        <v>92</v>
      </c>
      <c r="C26" s="40">
        <v>4</v>
      </c>
      <c r="D26" s="41">
        <f>'[1]Referência Cenoura'!D11</f>
        <v>17.387499999999999</v>
      </c>
      <c r="E26" s="42">
        <f t="shared" ref="E26:E37" si="1">C26*D26</f>
        <v>69.55</v>
      </c>
    </row>
    <row r="27" spans="1:5" x14ac:dyDescent="0.25">
      <c r="A27" s="143" t="s">
        <v>29</v>
      </c>
      <c r="B27" s="124" t="s">
        <v>79</v>
      </c>
      <c r="C27" s="40">
        <v>3</v>
      </c>
      <c r="D27" s="41">
        <f>'[1]Referência Cenoura'!D12</f>
        <v>283.5</v>
      </c>
      <c r="E27" s="42">
        <f t="shared" si="1"/>
        <v>850.5</v>
      </c>
    </row>
    <row r="28" spans="1:5" x14ac:dyDescent="0.25">
      <c r="A28" s="125" t="s">
        <v>30</v>
      </c>
      <c r="B28" s="124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25" t="s">
        <v>122</v>
      </c>
      <c r="B29" s="124" t="s">
        <v>92</v>
      </c>
      <c r="C29" s="40">
        <v>1</v>
      </c>
      <c r="D29" s="41">
        <f>'[1]Referência Cenoura'!D14</f>
        <v>60</v>
      </c>
      <c r="E29" s="42">
        <f t="shared" si="1"/>
        <v>60</v>
      </c>
    </row>
    <row r="30" spans="1:5" x14ac:dyDescent="0.25">
      <c r="A30" s="125" t="s">
        <v>16</v>
      </c>
      <c r="B30" s="124" t="s">
        <v>92</v>
      </c>
      <c r="C30" s="40">
        <v>6</v>
      </c>
      <c r="D30" s="41">
        <f>'[1]Referência Cenoura'!D15</f>
        <v>17.387499999999999</v>
      </c>
      <c r="E30" s="42">
        <f t="shared" si="1"/>
        <v>104.32499999999999</v>
      </c>
    </row>
    <row r="31" spans="1:5" x14ac:dyDescent="0.25">
      <c r="A31" s="125" t="s">
        <v>123</v>
      </c>
      <c r="B31" s="124" t="s">
        <v>79</v>
      </c>
      <c r="C31" s="40">
        <v>10</v>
      </c>
      <c r="D31" s="41">
        <f>'[1]Referência Cenoura'!D16</f>
        <v>25.574000000000002</v>
      </c>
      <c r="E31" s="42">
        <f t="shared" si="1"/>
        <v>255.74</v>
      </c>
    </row>
    <row r="32" spans="1:5" x14ac:dyDescent="0.25">
      <c r="A32" s="125" t="s">
        <v>19</v>
      </c>
      <c r="B32" s="124" t="s">
        <v>79</v>
      </c>
      <c r="C32" s="40">
        <v>6</v>
      </c>
      <c r="D32" s="41">
        <f>'[1]Referência Cenoura'!D17</f>
        <v>24.833333333333332</v>
      </c>
      <c r="E32" s="42">
        <f t="shared" si="1"/>
        <v>149</v>
      </c>
    </row>
    <row r="33" spans="1:5" x14ac:dyDescent="0.25">
      <c r="A33" s="125" t="s">
        <v>20</v>
      </c>
      <c r="B33" s="124" t="s">
        <v>79</v>
      </c>
      <c r="C33" s="40">
        <v>8</v>
      </c>
      <c r="D33" s="41">
        <f>'[1]Referência Cenoura'!D18</f>
        <v>188.33333333333334</v>
      </c>
      <c r="E33" s="42">
        <f t="shared" si="1"/>
        <v>1506.6666666666667</v>
      </c>
    </row>
    <row r="34" spans="1:5" x14ac:dyDescent="0.25">
      <c r="A34" s="125" t="s">
        <v>68</v>
      </c>
      <c r="B34" s="124" t="s">
        <v>92</v>
      </c>
      <c r="C34" s="40">
        <v>1.5</v>
      </c>
      <c r="D34" s="41">
        <f>'[1]Referência Cenoura'!D19</f>
        <v>77.5</v>
      </c>
      <c r="E34" s="42">
        <f t="shared" si="1"/>
        <v>116.25</v>
      </c>
    </row>
    <row r="35" spans="1:5" x14ac:dyDescent="0.25">
      <c r="A35" s="125" t="s">
        <v>124</v>
      </c>
      <c r="B35" s="124" t="s">
        <v>79</v>
      </c>
      <c r="C35" s="40">
        <v>4.5</v>
      </c>
      <c r="D35" s="41">
        <f>'[1]Referência Cenoura'!D20</f>
        <v>67.168000000000006</v>
      </c>
      <c r="E35" s="42">
        <f t="shared" si="1"/>
        <v>302.25600000000003</v>
      </c>
    </row>
    <row r="36" spans="1:5" x14ac:dyDescent="0.25">
      <c r="A36" s="125" t="s">
        <v>21</v>
      </c>
      <c r="B36" s="124" t="s">
        <v>92</v>
      </c>
      <c r="C36" s="40">
        <v>0.8</v>
      </c>
      <c r="D36" s="41">
        <f>'[1]Referência Cenoura'!D21</f>
        <v>96.75</v>
      </c>
      <c r="E36" s="42">
        <f t="shared" si="1"/>
        <v>77.400000000000006</v>
      </c>
    </row>
    <row r="37" spans="1:5" x14ac:dyDescent="0.25">
      <c r="A37" s="125" t="s">
        <v>22</v>
      </c>
      <c r="B37" s="125" t="s">
        <v>92</v>
      </c>
      <c r="C37" s="40">
        <v>2</v>
      </c>
      <c r="D37" s="41">
        <f>'[1]Referência Cenoura'!D22</f>
        <v>54</v>
      </c>
      <c r="E37" s="42">
        <f t="shared" si="1"/>
        <v>108</v>
      </c>
    </row>
    <row r="38" spans="1:5" x14ac:dyDescent="0.25">
      <c r="A38" s="3" t="s">
        <v>51</v>
      </c>
      <c r="B38" s="31"/>
      <c r="C38" s="32"/>
      <c r="D38" s="32"/>
      <c r="E38" s="4">
        <f>SUM(E25:E37)</f>
        <v>5553.1376666666665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25" t="s">
        <v>126</v>
      </c>
      <c r="B40" s="125" t="s">
        <v>115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25" t="s">
        <v>127</v>
      </c>
      <c r="B41" s="125" t="s">
        <v>115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25" t="s">
        <v>128</v>
      </c>
      <c r="B42" s="125" t="s">
        <v>115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25" t="s">
        <v>44</v>
      </c>
      <c r="B43" s="125" t="s">
        <v>125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25" t="s">
        <v>129</v>
      </c>
      <c r="B44" s="125" t="s">
        <v>48</v>
      </c>
      <c r="C44" s="40">
        <v>20</v>
      </c>
      <c r="D44" s="41">
        <v>130</v>
      </c>
      <c r="E44" s="42">
        <f>C44*D44</f>
        <v>2600</v>
      </c>
    </row>
    <row r="45" spans="1:5" x14ac:dyDescent="0.25">
      <c r="A45" s="125" t="s">
        <v>130</v>
      </c>
      <c r="B45" s="125" t="s">
        <v>48</v>
      </c>
      <c r="C45" s="40">
        <v>2.2000000000000002</v>
      </c>
      <c r="D45" s="41">
        <v>130</v>
      </c>
      <c r="E45" s="42">
        <f>C45*D45</f>
        <v>286</v>
      </c>
    </row>
    <row r="46" spans="1:5" x14ac:dyDescent="0.25">
      <c r="A46" s="3" t="s">
        <v>103</v>
      </c>
      <c r="B46" s="3"/>
      <c r="C46" s="4"/>
      <c r="D46" s="4"/>
      <c r="E46" s="4">
        <f>SUM(E40:E45)</f>
        <v>9306</v>
      </c>
    </row>
    <row r="47" spans="1:5" x14ac:dyDescent="0.25">
      <c r="A47" s="15" t="s">
        <v>131</v>
      </c>
      <c r="B47" s="15"/>
      <c r="C47" s="25"/>
      <c r="D47" s="25"/>
      <c r="E47" s="25"/>
    </row>
    <row r="48" spans="1:5" x14ac:dyDescent="0.25">
      <c r="A48" s="125" t="s">
        <v>132</v>
      </c>
      <c r="B48" s="125" t="s">
        <v>133</v>
      </c>
      <c r="C48" s="144">
        <v>76</v>
      </c>
      <c r="D48" s="43">
        <v>130</v>
      </c>
      <c r="E48" s="43">
        <f>C48*D48</f>
        <v>9880</v>
      </c>
    </row>
    <row r="49" spans="1:5" x14ac:dyDescent="0.25">
      <c r="A49" s="125" t="s">
        <v>130</v>
      </c>
      <c r="B49" s="125" t="s">
        <v>133</v>
      </c>
      <c r="C49" s="144">
        <v>2</v>
      </c>
      <c r="D49" s="43">
        <v>130</v>
      </c>
      <c r="E49" s="43">
        <f>C49*D49</f>
        <v>260</v>
      </c>
    </row>
    <row r="50" spans="1:5" x14ac:dyDescent="0.25">
      <c r="A50" s="125" t="s">
        <v>134</v>
      </c>
      <c r="B50" s="125" t="s">
        <v>133</v>
      </c>
      <c r="C50" s="144">
        <v>9</v>
      </c>
      <c r="D50" s="43">
        <v>130</v>
      </c>
      <c r="E50" s="43">
        <f>C50*D50</f>
        <v>1170</v>
      </c>
    </row>
    <row r="51" spans="1:5" x14ac:dyDescent="0.25">
      <c r="A51" s="125" t="s">
        <v>135</v>
      </c>
      <c r="B51" s="125" t="s">
        <v>133</v>
      </c>
      <c r="C51" s="144">
        <v>3</v>
      </c>
      <c r="D51" s="43">
        <v>130</v>
      </c>
      <c r="E51" s="43">
        <f>C51*D51</f>
        <v>390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11700</v>
      </c>
    </row>
    <row r="53" spans="1:5" x14ac:dyDescent="0.25">
      <c r="A53" s="15" t="s">
        <v>136</v>
      </c>
      <c r="B53" s="15"/>
      <c r="C53" s="25"/>
      <c r="D53" s="25"/>
      <c r="E53" s="28"/>
    </row>
    <row r="54" spans="1:5" x14ac:dyDescent="0.25">
      <c r="A54" s="125" t="s">
        <v>109</v>
      </c>
      <c r="B54" s="125" t="s">
        <v>50</v>
      </c>
      <c r="C54" s="144">
        <v>1</v>
      </c>
      <c r="D54" s="43">
        <v>2000</v>
      </c>
      <c r="E54" s="44">
        <f>C54*D54</f>
        <v>2000</v>
      </c>
    </row>
    <row r="55" spans="1:5" x14ac:dyDescent="0.25">
      <c r="A55" s="3" t="s">
        <v>137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40573.137666666662</v>
      </c>
    </row>
    <row r="59" spans="1:5" x14ac:dyDescent="0.25">
      <c r="A59" s="227" t="s">
        <v>53</v>
      </c>
      <c r="B59" s="228"/>
    </row>
    <row r="60" spans="1:5" x14ac:dyDescent="0.25">
      <c r="A60" s="15" t="str">
        <f>A10</f>
        <v>1-Preparo de solo/Plantio</v>
      </c>
      <c r="B60" s="25">
        <f>E14</f>
        <v>8114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5553.1376666666665</v>
      </c>
    </row>
    <row r="63" spans="1:5" x14ac:dyDescent="0.25">
      <c r="A63" s="22" t="str">
        <f>A39</f>
        <v>4-Serviços</v>
      </c>
      <c r="B63" s="25">
        <f>E46</f>
        <v>9306</v>
      </c>
    </row>
    <row r="64" spans="1:5" x14ac:dyDescent="0.25">
      <c r="A64" s="22" t="str">
        <f>A47</f>
        <v>5-Colheita</v>
      </c>
      <c r="B64" s="25">
        <f>E52</f>
        <v>11700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40573.137666666662</v>
      </c>
    </row>
    <row r="69" spans="1:4" x14ac:dyDescent="0.25">
      <c r="A69" s="229" t="s">
        <v>551</v>
      </c>
      <c r="B69" s="229"/>
      <c r="C69" s="229"/>
      <c r="D69" s="229"/>
    </row>
    <row r="70" spans="1:4" x14ac:dyDescent="0.25">
      <c r="A70" t="s">
        <v>54</v>
      </c>
    </row>
    <row r="71" spans="1:4" ht="15.75" x14ac:dyDescent="0.25">
      <c r="A71" s="225" t="s">
        <v>55</v>
      </c>
      <c r="B71" s="225"/>
      <c r="C71" s="225"/>
      <c r="D71" s="225"/>
    </row>
    <row r="72" spans="1:4" ht="15.75" x14ac:dyDescent="0.25">
      <c r="A72" s="225" t="s">
        <v>57</v>
      </c>
      <c r="B72" s="225"/>
      <c r="C72" s="225"/>
      <c r="D72" s="225"/>
    </row>
    <row r="73" spans="1:4" ht="15.75" x14ac:dyDescent="0.25">
      <c r="A73" s="225" t="s">
        <v>401</v>
      </c>
      <c r="B73" s="225"/>
      <c r="C73" s="225"/>
      <c r="D73" s="225"/>
    </row>
  </sheetData>
  <mergeCells count="22"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8"/>
  <sheetViews>
    <sheetView topLeftCell="A38" workbookViewId="0">
      <selection activeCell="C51" sqref="C51"/>
    </sheetView>
  </sheetViews>
  <sheetFormatPr defaultRowHeight="15" x14ac:dyDescent="0.25"/>
  <cols>
    <col min="1" max="1" width="32.140625" customWidth="1"/>
    <col min="2" max="2" width="14.7109375" customWidth="1"/>
    <col min="3" max="3" width="14.85546875" customWidth="1"/>
    <col min="4" max="4" width="14" customWidth="1"/>
    <col min="5" max="5" width="16.57031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6.2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139</v>
      </c>
      <c r="B3" s="281"/>
      <c r="C3" s="240" t="s">
        <v>269</v>
      </c>
      <c r="D3" s="241"/>
      <c r="E3" s="242"/>
    </row>
    <row r="4" spans="1:5" ht="15.75" x14ac:dyDescent="0.25">
      <c r="A4" s="282" t="s">
        <v>3</v>
      </c>
      <c r="B4" s="282"/>
      <c r="C4" s="240" t="s">
        <v>270</v>
      </c>
      <c r="D4" s="241"/>
      <c r="E4" s="242"/>
    </row>
    <row r="5" spans="1:5" ht="15.75" x14ac:dyDescent="0.25">
      <c r="A5" s="239" t="s">
        <v>545</v>
      </c>
      <c r="B5" s="239"/>
      <c r="C5" s="240" t="s">
        <v>271</v>
      </c>
      <c r="D5" s="241"/>
      <c r="E5" s="242"/>
    </row>
    <row r="6" spans="1:5" ht="15.75" x14ac:dyDescent="0.25">
      <c r="A6" s="234" t="s">
        <v>583</v>
      </c>
      <c r="B6" s="236"/>
      <c r="C6" s="240" t="s">
        <v>272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87" t="s">
        <v>273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142</v>
      </c>
      <c r="B11" s="45" t="str">
        <f>'[1]Referencia Milho'!B6</f>
        <v>Ton</v>
      </c>
      <c r="C11" s="16">
        <v>1</v>
      </c>
      <c r="D11" s="18">
        <f>'[1]Referencia Milho'!D6</f>
        <v>230</v>
      </c>
      <c r="E11" s="18">
        <f>C11*D11</f>
        <v>230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0.2</v>
      </c>
      <c r="D12" s="18">
        <f>'[1]Referencia Milho'!D7</f>
        <v>2541</v>
      </c>
      <c r="E12" s="18">
        <f>C12*D12</f>
        <v>508.20000000000005</v>
      </c>
    </row>
    <row r="13" spans="1:5" x14ac:dyDescent="0.25">
      <c r="A13" s="16" t="s">
        <v>78</v>
      </c>
      <c r="B13" s="45" t="s">
        <v>143</v>
      </c>
      <c r="C13" s="16">
        <v>1</v>
      </c>
      <c r="D13" s="18">
        <f>'[1]LISTA INSUMOS 02-2024'!B93</f>
        <v>895.125</v>
      </c>
      <c r="E13" s="18">
        <f>C13*D13</f>
        <v>895.125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1633.325</v>
      </c>
    </row>
    <row r="15" spans="1:5" x14ac:dyDescent="0.25">
      <c r="A15" s="22" t="s">
        <v>144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22.666666666666668</v>
      </c>
      <c r="E16" s="36">
        <f>C16*D16</f>
        <v>45.333333333333336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47.25</v>
      </c>
      <c r="E17" s="36">
        <f t="shared" ref="E17:E29" si="0">C17*D17</f>
        <v>85.05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408.33333333333331</v>
      </c>
      <c r="E18" s="36">
        <f t="shared" si="0"/>
        <v>32.666666666666664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36</v>
      </c>
      <c r="E19" s="36">
        <f t="shared" si="0"/>
        <v>36</v>
      </c>
    </row>
    <row r="20" spans="1:5" x14ac:dyDescent="0.25">
      <c r="A20" s="16" t="s">
        <v>23</v>
      </c>
      <c r="B20" s="45" t="str">
        <f>'[1]Referencia Milho'!B19</f>
        <v>L</v>
      </c>
      <c r="C20" s="35">
        <f>'[1]Referencia Milho'!C19</f>
        <v>1</v>
      </c>
      <c r="D20" s="46">
        <f>'[1]Referencia Milho'!D19</f>
        <v>27.427500000000002</v>
      </c>
      <c r="E20" s="36">
        <f t="shared" si="0"/>
        <v>27.427500000000002</v>
      </c>
    </row>
    <row r="21" spans="1:5" x14ac:dyDescent="0.25">
      <c r="A21" s="16" t="s">
        <v>145</v>
      </c>
      <c r="B21" s="45" t="str">
        <f>'[1]Referencia Milho'!B20</f>
        <v>L</v>
      </c>
      <c r="C21" s="35">
        <f>'[1]Referencia Milho'!C20</f>
        <v>0.1</v>
      </c>
      <c r="D21" s="46">
        <f>'[1]Referencia Milho'!D20</f>
        <v>18.486666666666668</v>
      </c>
      <c r="E21" s="36">
        <f t="shared" si="0"/>
        <v>1.8486666666666669</v>
      </c>
    </row>
    <row r="22" spans="1:5" x14ac:dyDescent="0.25">
      <c r="A22" s="16" t="s">
        <v>24</v>
      </c>
      <c r="B22" s="45" t="str">
        <f>'[1]Referencia Milho'!B22</f>
        <v>L</v>
      </c>
      <c r="C22" s="35">
        <f>'[1]Referencia Milho'!C22</f>
        <v>0.15</v>
      </c>
      <c r="D22" s="46">
        <f>'[1]Referencia Milho'!D22</f>
        <v>189.05</v>
      </c>
      <c r="E22" s="36">
        <f t="shared" si="0"/>
        <v>28.357500000000002</v>
      </c>
    </row>
    <row r="23" spans="1:5" x14ac:dyDescent="0.25">
      <c r="A23" s="16" t="s">
        <v>32</v>
      </c>
      <c r="B23" s="45" t="str">
        <f>'[1]Referencia Milho'!B24</f>
        <v>L</v>
      </c>
      <c r="C23" s="35">
        <f>'[1]Referencia Milho'!C24</f>
        <v>0.2</v>
      </c>
      <c r="D23" s="46">
        <f>'[1]Referencia Milho'!D24</f>
        <v>114.4</v>
      </c>
      <c r="E23" s="36">
        <f t="shared" si="0"/>
        <v>22.880000000000003</v>
      </c>
    </row>
    <row r="24" spans="1:5" x14ac:dyDescent="0.25">
      <c r="A24" s="16" t="s">
        <v>33</v>
      </c>
      <c r="B24" s="45" t="str">
        <f>'[1]Referencia Milho'!B25</f>
        <v>L</v>
      </c>
      <c r="C24" s="35">
        <f>'[1]Referencia Milho'!C25</f>
        <v>1</v>
      </c>
      <c r="D24" s="46">
        <f>'[1]Referencia Milho'!D25</f>
        <v>22</v>
      </c>
      <c r="E24" s="36">
        <f t="shared" si="0"/>
        <v>22</v>
      </c>
    </row>
    <row r="25" spans="1:5" x14ac:dyDescent="0.25">
      <c r="A25" s="16" t="s">
        <v>61</v>
      </c>
      <c r="B25" s="45" t="str">
        <f>'[1]Referencia Milho'!B26</f>
        <v>L</v>
      </c>
      <c r="C25" s="35">
        <f>'[1]Referencia Milho'!C26</f>
        <v>1.5</v>
      </c>
      <c r="D25" s="46">
        <f>'[1]Referencia Milho'!D26</f>
        <v>24.125</v>
      </c>
      <c r="E25" s="36">
        <f t="shared" si="0"/>
        <v>36.1875</v>
      </c>
    </row>
    <row r="26" spans="1:5" x14ac:dyDescent="0.25">
      <c r="A26" s="16" t="s">
        <v>20</v>
      </c>
      <c r="B26" s="45" t="str">
        <f>'[1]Referencia Milho'!B27</f>
        <v>Kg</v>
      </c>
      <c r="C26" s="35">
        <f>'[1]Referencia Milho'!C27</f>
        <v>0.6</v>
      </c>
      <c r="D26" s="46">
        <f>'[1]Referencia Milho'!D27</f>
        <v>62.666666666666664</v>
      </c>
      <c r="E26" s="36">
        <f t="shared" si="0"/>
        <v>37.599999999999994</v>
      </c>
    </row>
    <row r="27" spans="1:5" x14ac:dyDescent="0.25">
      <c r="A27" s="16" t="s">
        <v>402</v>
      </c>
      <c r="B27" s="45" t="str">
        <f>'[1]Referencia Milho'!B28</f>
        <v>L</v>
      </c>
      <c r="C27" s="35">
        <f>'[1]Referencia Milho'!C28</f>
        <v>0.4</v>
      </c>
      <c r="D27" s="46">
        <f>'[1]Referencia Milho'!D28</f>
        <v>64.8</v>
      </c>
      <c r="E27" s="36">
        <f t="shared" si="0"/>
        <v>25.92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Milho'!D30</f>
        <v>2287</v>
      </c>
      <c r="E28" s="36">
        <f t="shared" si="0"/>
        <v>228.70000000000002</v>
      </c>
    </row>
    <row r="29" spans="1:5" x14ac:dyDescent="0.25">
      <c r="A29" s="16" t="s">
        <v>145</v>
      </c>
      <c r="B29" s="45" t="str">
        <f>'[1]Referencia Milho'!B29</f>
        <v>L</v>
      </c>
      <c r="C29" s="35">
        <f>'[1]Referencia Milho'!C29</f>
        <v>0.1</v>
      </c>
      <c r="D29" s="46">
        <f>'[1]Referencia Milho'!D29</f>
        <v>18.486666666666668</v>
      </c>
      <c r="E29" s="36">
        <f t="shared" si="0"/>
        <v>1.8486666666666669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631.81983333333335</v>
      </c>
    </row>
    <row r="31" spans="1:5" x14ac:dyDescent="0.25">
      <c r="A31" s="22" t="s">
        <v>146</v>
      </c>
      <c r="B31" s="22"/>
      <c r="C31" s="33"/>
      <c r="D31" s="22"/>
      <c r="E31" s="5"/>
    </row>
    <row r="32" spans="1:5" x14ac:dyDescent="0.25">
      <c r="A32" s="16" t="s">
        <v>147</v>
      </c>
      <c r="B32" s="45" t="s">
        <v>148</v>
      </c>
      <c r="C32" s="35">
        <v>2</v>
      </c>
      <c r="D32" s="41">
        <v>150</v>
      </c>
      <c r="E32" s="46">
        <f>C32*D32</f>
        <v>300</v>
      </c>
    </row>
    <row r="33" spans="1:5" x14ac:dyDescent="0.25">
      <c r="A33" s="34" t="s">
        <v>149</v>
      </c>
      <c r="B33" s="45" t="s">
        <v>148</v>
      </c>
      <c r="C33" s="35">
        <v>2</v>
      </c>
      <c r="D33" s="41">
        <v>150</v>
      </c>
      <c r="E33" s="46">
        <f t="shared" ref="E33:E37" si="1">C33*D33</f>
        <v>300</v>
      </c>
    </row>
    <row r="34" spans="1:5" x14ac:dyDescent="0.25">
      <c r="A34" s="34" t="s">
        <v>150</v>
      </c>
      <c r="B34" s="45" t="s">
        <v>148</v>
      </c>
      <c r="C34" s="35">
        <v>2</v>
      </c>
      <c r="D34" s="41">
        <v>150</v>
      </c>
      <c r="E34" s="46">
        <f t="shared" si="1"/>
        <v>300</v>
      </c>
    </row>
    <row r="35" spans="1:5" x14ac:dyDescent="0.25">
      <c r="A35" s="34" t="s">
        <v>151</v>
      </c>
      <c r="B35" s="45" t="s">
        <v>148</v>
      </c>
      <c r="C35" s="35">
        <v>2</v>
      </c>
      <c r="D35" s="41">
        <v>150</v>
      </c>
      <c r="E35" s="46">
        <f t="shared" si="1"/>
        <v>300</v>
      </c>
    </row>
    <row r="36" spans="1:5" x14ac:dyDescent="0.25">
      <c r="A36" s="34" t="s">
        <v>152</v>
      </c>
      <c r="B36" s="45" t="s">
        <v>148</v>
      </c>
      <c r="C36" s="35">
        <v>2</v>
      </c>
      <c r="D36" s="46">
        <v>210</v>
      </c>
      <c r="E36" s="46">
        <f t="shared" si="1"/>
        <v>420</v>
      </c>
    </row>
    <row r="37" spans="1:5" x14ac:dyDescent="0.25">
      <c r="A37" s="34" t="s">
        <v>153</v>
      </c>
      <c r="B37" s="45" t="s">
        <v>148</v>
      </c>
      <c r="C37" s="35">
        <v>1</v>
      </c>
      <c r="D37" s="41">
        <v>150</v>
      </c>
      <c r="E37" s="46">
        <f t="shared" si="1"/>
        <v>150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1770</v>
      </c>
    </row>
    <row r="39" spans="1:5" x14ac:dyDescent="0.25">
      <c r="A39" s="22" t="s">
        <v>154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155</v>
      </c>
      <c r="B41" s="45" t="s">
        <v>156</v>
      </c>
      <c r="C41" s="35">
        <v>1.5</v>
      </c>
      <c r="D41" s="36">
        <v>230</v>
      </c>
      <c r="E41" s="36">
        <f>C41*D41</f>
        <v>345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645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4680.1448333333337</v>
      </c>
    </row>
    <row r="46" spans="1:5" x14ac:dyDescent="0.25">
      <c r="A46" s="227" t="s">
        <v>53</v>
      </c>
      <c r="B46" s="228"/>
    </row>
    <row r="47" spans="1:5" x14ac:dyDescent="0.25">
      <c r="A47" s="15" t="str">
        <f>A10</f>
        <v>1-Insumos</v>
      </c>
      <c r="B47" s="25">
        <f>E14</f>
        <v>1633.325</v>
      </c>
    </row>
    <row r="48" spans="1:5" x14ac:dyDescent="0.25">
      <c r="A48" s="22" t="str">
        <f>A15</f>
        <v>2-Tratos Culturais</v>
      </c>
      <c r="B48" s="25">
        <f>E30</f>
        <v>631.81983333333335</v>
      </c>
    </row>
    <row r="49" spans="1:4" x14ac:dyDescent="0.25">
      <c r="A49" s="22" t="str">
        <f>A31</f>
        <v>3-Serviços</v>
      </c>
      <c r="B49" s="25">
        <f>E38</f>
        <v>1770</v>
      </c>
    </row>
    <row r="50" spans="1:4" x14ac:dyDescent="0.25">
      <c r="A50" s="22" t="str">
        <f>A39</f>
        <v>4-Outros custos</v>
      </c>
      <c r="B50" s="25">
        <f>E42</f>
        <v>645</v>
      </c>
    </row>
    <row r="51" spans="1:4" x14ac:dyDescent="0.25">
      <c r="A51" s="11" t="s">
        <v>65</v>
      </c>
      <c r="B51" s="203">
        <f>SUM(B47:B50)</f>
        <v>4680.1448333333337</v>
      </c>
    </row>
    <row r="54" spans="1:4" x14ac:dyDescent="0.25">
      <c r="A54" s="229" t="s">
        <v>551</v>
      </c>
      <c r="B54" s="229"/>
      <c r="C54" s="229"/>
      <c r="D54" s="229"/>
    </row>
    <row r="55" spans="1:4" x14ac:dyDescent="0.25">
      <c r="A55" t="s">
        <v>54</v>
      </c>
    </row>
    <row r="56" spans="1:4" ht="15.75" x14ac:dyDescent="0.25">
      <c r="A56" s="225" t="s">
        <v>55</v>
      </c>
      <c r="B56" s="225"/>
      <c r="C56" s="225"/>
      <c r="D56" s="225"/>
    </row>
    <row r="57" spans="1:4" ht="15.75" x14ac:dyDescent="0.25">
      <c r="A57" s="225" t="s">
        <v>57</v>
      </c>
      <c r="B57" s="225"/>
      <c r="C57" s="225"/>
      <c r="D57" s="225"/>
    </row>
    <row r="58" spans="1:4" ht="15.75" x14ac:dyDescent="0.25">
      <c r="A58" s="225" t="s">
        <v>401</v>
      </c>
      <c r="B58" s="225"/>
      <c r="C58" s="225"/>
      <c r="D58" s="225"/>
    </row>
  </sheetData>
  <mergeCells count="22">
    <mergeCell ref="A54:B54"/>
    <mergeCell ref="C54:D54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6:B6"/>
    <mergeCell ref="A56:B56"/>
    <mergeCell ref="C56:D56"/>
    <mergeCell ref="A57:B57"/>
    <mergeCell ref="C57:D57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2"/>
  <sheetViews>
    <sheetView workbookViewId="0">
      <selection activeCell="A21" sqref="A21:XFD22"/>
    </sheetView>
  </sheetViews>
  <sheetFormatPr defaultRowHeight="15" x14ac:dyDescent="0.25"/>
  <cols>
    <col min="1" max="1" width="30.140625" customWidth="1"/>
    <col min="2" max="2" width="16" customWidth="1"/>
    <col min="3" max="3" width="16.42578125" customWidth="1"/>
    <col min="4" max="4" width="15.42578125" customWidth="1"/>
    <col min="5" max="5" width="14.71093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7.7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139</v>
      </c>
      <c r="B3" s="281"/>
      <c r="C3" s="240" t="s">
        <v>274</v>
      </c>
      <c r="D3" s="241"/>
      <c r="E3" s="242"/>
    </row>
    <row r="4" spans="1:5" ht="15.75" x14ac:dyDescent="0.25">
      <c r="A4" s="282" t="s">
        <v>59</v>
      </c>
      <c r="B4" s="282"/>
      <c r="C4" s="240" t="s">
        <v>275</v>
      </c>
      <c r="D4" s="241"/>
      <c r="E4" s="242"/>
    </row>
    <row r="5" spans="1:5" ht="15.75" x14ac:dyDescent="0.25">
      <c r="A5" s="239" t="s">
        <v>545</v>
      </c>
      <c r="B5" s="239"/>
      <c r="C5" s="240" t="s">
        <v>271</v>
      </c>
      <c r="D5" s="241"/>
      <c r="E5" s="242"/>
    </row>
    <row r="6" spans="1:5" ht="15.75" x14ac:dyDescent="0.25">
      <c r="A6" s="234" t="s">
        <v>583</v>
      </c>
      <c r="B6" s="236"/>
      <c r="C6" s="240" t="s">
        <v>272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87" t="s">
        <v>273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142</v>
      </c>
      <c r="B11" s="45" t="str">
        <f>'[1]Referencia Milho'!B6</f>
        <v>Ton</v>
      </c>
      <c r="C11" s="16">
        <v>1</v>
      </c>
      <c r="D11" s="18">
        <f>'[1]Referencia Milho'!D6</f>
        <v>230</v>
      </c>
      <c r="E11" s="18">
        <f t="shared" ref="E11:E12" si="0">C11*D11</f>
        <v>230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0.4</v>
      </c>
      <c r="D12" s="18">
        <f>'[1]Referencia Milho'!D7</f>
        <v>2541</v>
      </c>
      <c r="E12" s="18">
        <f t="shared" si="0"/>
        <v>1016.4000000000001</v>
      </c>
    </row>
    <row r="13" spans="1:5" x14ac:dyDescent="0.25">
      <c r="A13" s="16" t="s">
        <v>78</v>
      </c>
      <c r="B13" s="45" t="s">
        <v>143</v>
      </c>
      <c r="C13" s="16">
        <v>1.2</v>
      </c>
      <c r="D13" s="18">
        <f>'[1]LISTA INSUMOS 02-2024'!B92</f>
        <v>1033.8</v>
      </c>
      <c r="E13" s="18">
        <f>C13*D13</f>
        <v>1240.56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2486.96</v>
      </c>
    </row>
    <row r="15" spans="1:5" x14ac:dyDescent="0.25">
      <c r="A15" s="22" t="s">
        <v>144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2.5</v>
      </c>
      <c r="D16" s="46">
        <f>'[1]Referencia Milho'!D11</f>
        <v>22.666666666666668</v>
      </c>
      <c r="E16" s="36">
        <f>C16*D16</f>
        <v>56.666666666666671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47.25</v>
      </c>
      <c r="E17" s="36">
        <f t="shared" ref="E17:E33" si="1">C17*D17</f>
        <v>85.05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56.15</v>
      </c>
      <c r="E18" s="36">
        <f t="shared" si="1"/>
        <v>112.3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408.33333333333331</v>
      </c>
      <c r="E19" s="36">
        <f t="shared" si="1"/>
        <v>32.666666666666664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Milho'!B18</f>
        <v>L</v>
      </c>
      <c r="C21" s="35">
        <f>'[1]Referencia Milho'!C18</f>
        <v>0.2</v>
      </c>
      <c r="D21" s="46">
        <f>'[1]Referencia Milho'!D18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Milho'!B19</f>
        <v>L</v>
      </c>
      <c r="C22" s="35">
        <f>'[1]Referencia Milho'!C19</f>
        <v>1</v>
      </c>
      <c r="D22" s="46">
        <f>'[1]Referencia Milho'!D19</f>
        <v>27.427500000000002</v>
      </c>
      <c r="E22" s="36">
        <f t="shared" si="1"/>
        <v>27.427500000000002</v>
      </c>
    </row>
    <row r="23" spans="1:5" x14ac:dyDescent="0.25">
      <c r="A23" s="16" t="s">
        <v>145</v>
      </c>
      <c r="B23" s="45" t="str">
        <f>'[1]Referencia Milho'!B20</f>
        <v>L</v>
      </c>
      <c r="C23" s="35">
        <f>'[1]Referencia Milho'!C20</f>
        <v>0.1</v>
      </c>
      <c r="D23" s="46">
        <f>'[1]Referencia Milho'!D20</f>
        <v>18.486666666666668</v>
      </c>
      <c r="E23" s="36">
        <f t="shared" si="1"/>
        <v>1.8486666666666669</v>
      </c>
    </row>
    <row r="24" spans="1:5" x14ac:dyDescent="0.25">
      <c r="A24" s="16" t="s">
        <v>24</v>
      </c>
      <c r="B24" s="45" t="str">
        <f>'[1]Referencia Milho'!B22</f>
        <v>L</v>
      </c>
      <c r="C24" s="35">
        <f>'[1]Referencia Milho'!C22</f>
        <v>0.15</v>
      </c>
      <c r="D24" s="46">
        <f>'[1]Referencia Milho'!D22</f>
        <v>189.05</v>
      </c>
      <c r="E24" s="36">
        <f t="shared" si="1"/>
        <v>28.357500000000002</v>
      </c>
    </row>
    <row r="25" spans="1:5" x14ac:dyDescent="0.25">
      <c r="A25" s="16" t="s">
        <v>25</v>
      </c>
      <c r="B25" s="45" t="str">
        <f>'[1]Referencia Milho'!B23</f>
        <v>L</v>
      </c>
      <c r="C25" s="35">
        <f>'[1]Referencia Milho'!C23</f>
        <v>0.4</v>
      </c>
      <c r="D25" s="46">
        <f>'[1]Referencia Milho'!D23</f>
        <v>270</v>
      </c>
      <c r="E25" s="36">
        <f t="shared" si="1"/>
        <v>108</v>
      </c>
    </row>
    <row r="26" spans="1:5" x14ac:dyDescent="0.25">
      <c r="A26" s="16" t="s">
        <v>32</v>
      </c>
      <c r="B26" s="45" t="str">
        <f>'[1]Referencia Milho'!B24</f>
        <v>L</v>
      </c>
      <c r="C26" s="35">
        <f>'[1]Referencia Milho'!C24</f>
        <v>0.2</v>
      </c>
      <c r="D26" s="46">
        <f>'[1]Referencia Milho'!D24</f>
        <v>114.4</v>
      </c>
      <c r="E26" s="36">
        <f t="shared" si="1"/>
        <v>22.880000000000003</v>
      </c>
    </row>
    <row r="27" spans="1:5" x14ac:dyDescent="0.25">
      <c r="A27" s="16" t="s">
        <v>33</v>
      </c>
      <c r="B27" s="45" t="str">
        <f>'[1]Referencia Milho'!B25</f>
        <v>L</v>
      </c>
      <c r="C27" s="35">
        <f>'[1]Referencia Milho'!C25</f>
        <v>1</v>
      </c>
      <c r="D27" s="46">
        <f>'[1]Referencia Milho'!D25</f>
        <v>22</v>
      </c>
      <c r="E27" s="36">
        <f t="shared" si="1"/>
        <v>22</v>
      </c>
    </row>
    <row r="28" spans="1:5" x14ac:dyDescent="0.25">
      <c r="A28" s="16" t="s">
        <v>61</v>
      </c>
      <c r="B28" s="45" t="str">
        <f>'[1]Referencia Milho'!B26</f>
        <v>L</v>
      </c>
      <c r="C28" s="35">
        <f>'[1]Referencia Milho'!C26</f>
        <v>1.5</v>
      </c>
      <c r="D28" s="46">
        <f>'[1]Referencia Milho'!D26</f>
        <v>24.125</v>
      </c>
      <c r="E28" s="36">
        <f t="shared" si="1"/>
        <v>36.1875</v>
      </c>
    </row>
    <row r="29" spans="1:5" x14ac:dyDescent="0.25">
      <c r="A29" s="16" t="s">
        <v>20</v>
      </c>
      <c r="B29" s="45" t="str">
        <f>'[1]Referencia Milho'!B27</f>
        <v>Kg</v>
      </c>
      <c r="C29" s="35">
        <f>'[1]Referencia Milho'!C27</f>
        <v>0.6</v>
      </c>
      <c r="D29" s="46">
        <f>'[1]Referencia Milho'!D27</f>
        <v>62.666666666666664</v>
      </c>
      <c r="E29" s="36">
        <f t="shared" si="1"/>
        <v>37.599999999999994</v>
      </c>
    </row>
    <row r="30" spans="1:5" x14ac:dyDescent="0.25">
      <c r="A30" s="16" t="s">
        <v>402</v>
      </c>
      <c r="B30" s="45" t="str">
        <f>'[1]Referencia Milho'!B28</f>
        <v>L</v>
      </c>
      <c r="C30" s="35">
        <f>'[1]Referencia Milho'!C28</f>
        <v>0.4</v>
      </c>
      <c r="D30" s="46">
        <f>'[1]Referencia Milho'!D28</f>
        <v>64.8</v>
      </c>
      <c r="E30" s="36">
        <f t="shared" si="1"/>
        <v>25.92</v>
      </c>
    </row>
    <row r="31" spans="1:5" x14ac:dyDescent="0.25">
      <c r="A31" s="16" t="s">
        <v>91</v>
      </c>
      <c r="B31" s="45" t="s">
        <v>79</v>
      </c>
      <c r="C31" s="35">
        <v>0.17</v>
      </c>
      <c r="D31" s="46">
        <f>'[1]Referencia Milho'!D30</f>
        <v>2287</v>
      </c>
      <c r="E31" s="36">
        <f t="shared" si="1"/>
        <v>388.79</v>
      </c>
    </row>
    <row r="32" spans="1:5" x14ac:dyDescent="0.25">
      <c r="A32" s="16" t="s">
        <v>93</v>
      </c>
      <c r="B32" s="45" t="s">
        <v>79</v>
      </c>
      <c r="C32" s="35">
        <v>0.22</v>
      </c>
      <c r="D32" s="46">
        <f>'[1]Referencia Milho'!D31</f>
        <v>2911</v>
      </c>
      <c r="E32" s="36">
        <f t="shared" si="1"/>
        <v>640.41999999999996</v>
      </c>
    </row>
    <row r="33" spans="1:5" x14ac:dyDescent="0.25">
      <c r="A33" s="16" t="s">
        <v>145</v>
      </c>
      <c r="B33" s="45" t="str">
        <f>'[1]Referencia Milho'!B29</f>
        <v>L</v>
      </c>
      <c r="C33" s="35">
        <f>'[1]Referencia Milho'!C29</f>
        <v>0.1</v>
      </c>
      <c r="D33" s="46">
        <f>'[1]Referencia Milho'!D29</f>
        <v>18.486666666666668</v>
      </c>
      <c r="E33" s="36">
        <f t="shared" si="1"/>
        <v>1.8486666666666669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1704.0451666666668</v>
      </c>
    </row>
    <row r="35" spans="1:5" x14ac:dyDescent="0.25">
      <c r="A35" s="22" t="s">
        <v>146</v>
      </c>
      <c r="B35" s="22"/>
      <c r="C35" s="33"/>
      <c r="D35" s="22"/>
      <c r="E35" s="5"/>
    </row>
    <row r="36" spans="1:5" x14ac:dyDescent="0.25">
      <c r="A36" s="16" t="s">
        <v>147</v>
      </c>
      <c r="B36" s="45" t="s">
        <v>148</v>
      </c>
      <c r="C36" s="35">
        <v>2</v>
      </c>
      <c r="D36" s="41">
        <v>150</v>
      </c>
      <c r="E36" s="46">
        <f>C36*D36</f>
        <v>300</v>
      </c>
    </row>
    <row r="37" spans="1:5" x14ac:dyDescent="0.25">
      <c r="A37" s="34" t="s">
        <v>149</v>
      </c>
      <c r="B37" s="45" t="s">
        <v>148</v>
      </c>
      <c r="C37" s="35">
        <v>2</v>
      </c>
      <c r="D37" s="41">
        <v>150</v>
      </c>
      <c r="E37" s="46">
        <f t="shared" ref="E37:E41" si="2">C37*D37</f>
        <v>300</v>
      </c>
    </row>
    <row r="38" spans="1:5" x14ac:dyDescent="0.25">
      <c r="A38" s="34" t="s">
        <v>150</v>
      </c>
      <c r="B38" s="45" t="s">
        <v>148</v>
      </c>
      <c r="C38" s="35">
        <v>2</v>
      </c>
      <c r="D38" s="41">
        <v>150</v>
      </c>
      <c r="E38" s="46">
        <f t="shared" si="2"/>
        <v>300</v>
      </c>
    </row>
    <row r="39" spans="1:5" x14ac:dyDescent="0.25">
      <c r="A39" s="34" t="s">
        <v>151</v>
      </c>
      <c r="B39" s="45" t="s">
        <v>148</v>
      </c>
      <c r="C39" s="35">
        <v>2</v>
      </c>
      <c r="D39" s="41">
        <v>150</v>
      </c>
      <c r="E39" s="46">
        <f t="shared" si="2"/>
        <v>300</v>
      </c>
    </row>
    <row r="40" spans="1:5" x14ac:dyDescent="0.25">
      <c r="A40" s="34" t="s">
        <v>152</v>
      </c>
      <c r="B40" s="45" t="s">
        <v>148</v>
      </c>
      <c r="C40" s="35">
        <v>2</v>
      </c>
      <c r="D40" s="46">
        <v>210</v>
      </c>
      <c r="E40" s="46">
        <f t="shared" si="2"/>
        <v>420</v>
      </c>
    </row>
    <row r="41" spans="1:5" x14ac:dyDescent="0.25">
      <c r="A41" s="34" t="s">
        <v>153</v>
      </c>
      <c r="B41" s="45" t="s">
        <v>148</v>
      </c>
      <c r="C41" s="35">
        <v>2</v>
      </c>
      <c r="D41" s="41">
        <v>150</v>
      </c>
      <c r="E41" s="46">
        <f t="shared" si="2"/>
        <v>300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1920</v>
      </c>
    </row>
    <row r="43" spans="1:5" x14ac:dyDescent="0.25">
      <c r="A43" s="22" t="s">
        <v>154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700</v>
      </c>
      <c r="E44" s="36">
        <f>C44*D44</f>
        <v>700</v>
      </c>
    </row>
    <row r="45" spans="1:5" x14ac:dyDescent="0.25">
      <c r="A45" s="34" t="s">
        <v>155</v>
      </c>
      <c r="B45" s="45" t="s">
        <v>156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1240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7351.0051666666668</v>
      </c>
    </row>
    <row r="50" spans="1:4" x14ac:dyDescent="0.25">
      <c r="A50" s="227" t="s">
        <v>53</v>
      </c>
      <c r="B50" s="228"/>
    </row>
    <row r="51" spans="1:4" x14ac:dyDescent="0.25">
      <c r="A51" s="15" t="str">
        <f>A10</f>
        <v>1-Insumos</v>
      </c>
      <c r="B51" s="25">
        <f>E14</f>
        <v>2486.96</v>
      </c>
    </row>
    <row r="52" spans="1:4" x14ac:dyDescent="0.25">
      <c r="A52" s="22" t="str">
        <f>A15</f>
        <v>2-Tratos Culturais</v>
      </c>
      <c r="B52" s="25">
        <f>E34</f>
        <v>1704.0451666666668</v>
      </c>
    </row>
    <row r="53" spans="1:4" x14ac:dyDescent="0.25">
      <c r="A53" s="22" t="str">
        <f>A35</f>
        <v>3-Serviços</v>
      </c>
      <c r="B53" s="25">
        <f>E42</f>
        <v>1920</v>
      </c>
    </row>
    <row r="54" spans="1:4" x14ac:dyDescent="0.25">
      <c r="A54" s="22" t="str">
        <f>A43</f>
        <v>4-Outros custos</v>
      </c>
      <c r="B54" s="25">
        <f>E46</f>
        <v>1240</v>
      </c>
    </row>
    <row r="55" spans="1:4" x14ac:dyDescent="0.25">
      <c r="A55" s="11" t="s">
        <v>65</v>
      </c>
      <c r="B55" s="38">
        <f>SUM(B51:B54)</f>
        <v>7351.0051666666668</v>
      </c>
    </row>
    <row r="58" spans="1:4" x14ac:dyDescent="0.25">
      <c r="A58" s="229" t="s">
        <v>551</v>
      </c>
      <c r="B58" s="229"/>
      <c r="C58" s="229"/>
      <c r="D58" s="229"/>
    </row>
    <row r="59" spans="1:4" x14ac:dyDescent="0.25">
      <c r="A59" t="s">
        <v>54</v>
      </c>
    </row>
    <row r="60" spans="1:4" ht="15.75" x14ac:dyDescent="0.25">
      <c r="A60" s="225" t="s">
        <v>55</v>
      </c>
      <c r="B60" s="225"/>
      <c r="C60" s="225"/>
      <c r="D60" s="225"/>
    </row>
    <row r="61" spans="1:4" ht="15.75" x14ac:dyDescent="0.25">
      <c r="A61" s="225" t="s">
        <v>57</v>
      </c>
      <c r="B61" s="225"/>
      <c r="C61" s="225"/>
      <c r="D61" s="225"/>
    </row>
    <row r="62" spans="1:4" ht="15.75" x14ac:dyDescent="0.25">
      <c r="A62" s="225" t="s">
        <v>401</v>
      </c>
      <c r="B62" s="225"/>
      <c r="C62" s="225"/>
      <c r="D62" s="225"/>
    </row>
  </sheetData>
  <mergeCells count="22">
    <mergeCell ref="A58:B58"/>
    <mergeCell ref="C58:D58"/>
    <mergeCell ref="A50:B50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C60:D60"/>
    <mergeCell ref="A61:B61"/>
    <mergeCell ref="C61:D61"/>
    <mergeCell ref="A62:B62"/>
    <mergeCell ref="C62:D62"/>
    <mergeCell ref="A60:B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4"/>
  <sheetViews>
    <sheetView topLeftCell="A47" workbookViewId="0">
      <selection activeCell="C57" sqref="C57"/>
    </sheetView>
  </sheetViews>
  <sheetFormatPr defaultRowHeight="15" x14ac:dyDescent="0.25"/>
  <cols>
    <col min="1" max="1" width="31.140625" customWidth="1"/>
    <col min="2" max="2" width="15" customWidth="1"/>
    <col min="3" max="3" width="15.140625" customWidth="1"/>
    <col min="4" max="5" width="15.71093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0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139</v>
      </c>
      <c r="B3" s="281"/>
      <c r="C3" s="240" t="s">
        <v>274</v>
      </c>
      <c r="D3" s="241"/>
      <c r="E3" s="242"/>
    </row>
    <row r="4" spans="1:5" ht="15.75" x14ac:dyDescent="0.25">
      <c r="A4" s="282" t="s">
        <v>276</v>
      </c>
      <c r="B4" s="282"/>
      <c r="C4" s="240" t="s">
        <v>555</v>
      </c>
      <c r="D4" s="241"/>
      <c r="E4" s="242"/>
    </row>
    <row r="5" spans="1:5" ht="15.75" x14ac:dyDescent="0.25">
      <c r="A5" s="239" t="s">
        <v>545</v>
      </c>
      <c r="B5" s="239"/>
      <c r="C5" s="240" t="s">
        <v>271</v>
      </c>
      <c r="D5" s="241"/>
      <c r="E5" s="242"/>
    </row>
    <row r="6" spans="1:5" ht="15.75" x14ac:dyDescent="0.25">
      <c r="A6" s="234" t="s">
        <v>583</v>
      </c>
      <c r="B6" s="236"/>
      <c r="C6" s="240" t="s">
        <v>272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87" t="s">
        <v>273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142</v>
      </c>
      <c r="B11" s="45" t="str">
        <f>'[1]Referencia Milho'!B6</f>
        <v>Ton</v>
      </c>
      <c r="C11" s="16">
        <v>1.5</v>
      </c>
      <c r="D11" s="18">
        <f>'[1]Referencia Milho'!D6</f>
        <v>230</v>
      </c>
      <c r="E11" s="18">
        <f t="shared" ref="E11:E12" si="0">C11*D11</f>
        <v>345</v>
      </c>
    </row>
    <row r="12" spans="1:5" x14ac:dyDescent="0.25">
      <c r="A12" s="16" t="s">
        <v>75</v>
      </c>
      <c r="B12" s="45" t="s">
        <v>14</v>
      </c>
      <c r="C12" s="16">
        <f>'[1]Referencia Milho'!C7</f>
        <v>0.4</v>
      </c>
      <c r="D12" s="18">
        <f>'[1]Referencia Milho'!D7</f>
        <v>2541</v>
      </c>
      <c r="E12" s="18">
        <f t="shared" si="0"/>
        <v>1016.4000000000001</v>
      </c>
    </row>
    <row r="13" spans="1:5" x14ac:dyDescent="0.25">
      <c r="A13" s="16" t="s">
        <v>78</v>
      </c>
      <c r="B13" s="45" t="s">
        <v>143</v>
      </c>
      <c r="C13" s="16">
        <v>1.2</v>
      </c>
      <c r="D13" s="18">
        <f>'[1]LISTA INSUMOS 02-2024'!B92</f>
        <v>1033.8</v>
      </c>
      <c r="E13" s="18">
        <f>C13*D13</f>
        <v>1240.56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2601.96</v>
      </c>
    </row>
    <row r="15" spans="1:5" x14ac:dyDescent="0.25">
      <c r="A15" s="22" t="s">
        <v>144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2.5</v>
      </c>
      <c r="D16" s="46">
        <f>'[1]Referencia Milho'!D11</f>
        <v>22.666666666666668</v>
      </c>
      <c r="E16" s="36">
        <f>C16*D16</f>
        <v>56.666666666666671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47.25</v>
      </c>
      <c r="E17" s="36">
        <f t="shared" ref="E17:E33" si="1">C17*D17</f>
        <v>85.05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56.15</v>
      </c>
      <c r="E18" s="36">
        <f t="shared" si="1"/>
        <v>112.3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408.33333333333331</v>
      </c>
      <c r="E19" s="36">
        <f t="shared" si="1"/>
        <v>32.666666666666664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Milho'!B18</f>
        <v>L</v>
      </c>
      <c r="C21" s="35">
        <f>'[1]Referencia Milho'!C18</f>
        <v>0.2</v>
      </c>
      <c r="D21" s="46">
        <f>'[1]Referencia Milho'!D18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Milho'!B19</f>
        <v>L</v>
      </c>
      <c r="C22" s="35">
        <f>'[1]Referencia Milho'!C19</f>
        <v>1</v>
      </c>
      <c r="D22" s="46">
        <f>'[1]Referencia Milho'!D19</f>
        <v>27.427500000000002</v>
      </c>
      <c r="E22" s="36">
        <f t="shared" si="1"/>
        <v>27.427500000000002</v>
      </c>
    </row>
    <row r="23" spans="1:5" x14ac:dyDescent="0.25">
      <c r="A23" s="16" t="s">
        <v>145</v>
      </c>
      <c r="B23" s="45" t="str">
        <f>'[1]Referencia Milho'!B20</f>
        <v>L</v>
      </c>
      <c r="C23" s="35">
        <f>'[1]Referencia Milho'!C20</f>
        <v>0.1</v>
      </c>
      <c r="D23" s="46">
        <f>'[1]Referencia Milho'!D20</f>
        <v>18.486666666666668</v>
      </c>
      <c r="E23" s="36">
        <f t="shared" si="1"/>
        <v>1.8486666666666669</v>
      </c>
    </row>
    <row r="24" spans="1:5" x14ac:dyDescent="0.25">
      <c r="A24" s="16" t="s">
        <v>24</v>
      </c>
      <c r="B24" s="45" t="str">
        <f>'[1]Referencia Milho'!B22</f>
        <v>L</v>
      </c>
      <c r="C24" s="35">
        <f>'[1]Referencia Milho'!C22</f>
        <v>0.15</v>
      </c>
      <c r="D24" s="46">
        <f>'[1]Referencia Milho'!D22</f>
        <v>189.05</v>
      </c>
      <c r="E24" s="36">
        <f t="shared" si="1"/>
        <v>28.357500000000002</v>
      </c>
    </row>
    <row r="25" spans="1:5" x14ac:dyDescent="0.25">
      <c r="A25" s="16" t="s">
        <v>25</v>
      </c>
      <c r="B25" s="45" t="str">
        <f>'[1]Referencia Milho'!B23</f>
        <v>L</v>
      </c>
      <c r="C25" s="35">
        <f>'[1]Referencia Milho'!C23</f>
        <v>0.4</v>
      </c>
      <c r="D25" s="46">
        <f>'[1]Referencia Milho'!D23</f>
        <v>270</v>
      </c>
      <c r="E25" s="36">
        <f t="shared" si="1"/>
        <v>108</v>
      </c>
    </row>
    <row r="26" spans="1:5" x14ac:dyDescent="0.25">
      <c r="A26" s="16" t="s">
        <v>32</v>
      </c>
      <c r="B26" s="45" t="str">
        <f>'[1]Referencia Milho'!B24</f>
        <v>L</v>
      </c>
      <c r="C26" s="35">
        <f>'[1]Referencia Milho'!C24</f>
        <v>0.2</v>
      </c>
      <c r="D26" s="46">
        <f>'[1]Referencia Milho'!D24</f>
        <v>114.4</v>
      </c>
      <c r="E26" s="36">
        <f t="shared" si="1"/>
        <v>22.880000000000003</v>
      </c>
    </row>
    <row r="27" spans="1:5" x14ac:dyDescent="0.25">
      <c r="A27" s="16" t="s">
        <v>33</v>
      </c>
      <c r="B27" s="45" t="str">
        <f>'[1]Referencia Milho'!B25</f>
        <v>L</v>
      </c>
      <c r="C27" s="35">
        <f>'[1]Referencia Milho'!C25</f>
        <v>1</v>
      </c>
      <c r="D27" s="46">
        <f>'[1]Referencia Milho'!D25</f>
        <v>22</v>
      </c>
      <c r="E27" s="36">
        <f t="shared" si="1"/>
        <v>22</v>
      </c>
    </row>
    <row r="28" spans="1:5" x14ac:dyDescent="0.25">
      <c r="A28" s="16" t="s">
        <v>61</v>
      </c>
      <c r="B28" s="45" t="str">
        <f>'[1]Referencia Milho'!B26</f>
        <v>L</v>
      </c>
      <c r="C28" s="35">
        <f>'[1]Referencia Milho'!C26</f>
        <v>1.5</v>
      </c>
      <c r="D28" s="46">
        <f>'[1]Referencia Milho'!D26</f>
        <v>24.125</v>
      </c>
      <c r="E28" s="36">
        <f t="shared" si="1"/>
        <v>36.1875</v>
      </c>
    </row>
    <row r="29" spans="1:5" x14ac:dyDescent="0.25">
      <c r="A29" s="16" t="s">
        <v>20</v>
      </c>
      <c r="B29" s="45" t="str">
        <f>'[1]Referencia Milho'!B27</f>
        <v>Kg</v>
      </c>
      <c r="C29" s="35">
        <f>'[1]Referencia Milho'!C27</f>
        <v>0.6</v>
      </c>
      <c r="D29" s="46">
        <f>'[1]Referencia Milho'!D27</f>
        <v>62.666666666666664</v>
      </c>
      <c r="E29" s="36">
        <f t="shared" si="1"/>
        <v>37.599999999999994</v>
      </c>
    </row>
    <row r="30" spans="1:5" x14ac:dyDescent="0.25">
      <c r="A30" s="16" t="s">
        <v>402</v>
      </c>
      <c r="B30" s="45" t="str">
        <f>'[1]Referencia Milho'!B28</f>
        <v>L</v>
      </c>
      <c r="C30" s="35">
        <f>'[1]Referencia Milho'!C28</f>
        <v>0.4</v>
      </c>
      <c r="D30" s="46">
        <f>'[1]Referencia Milho'!D28</f>
        <v>64.8</v>
      </c>
      <c r="E30" s="36">
        <f t="shared" si="1"/>
        <v>25.92</v>
      </c>
    </row>
    <row r="31" spans="1:5" x14ac:dyDescent="0.25">
      <c r="A31" s="16" t="s">
        <v>91</v>
      </c>
      <c r="B31" s="45" t="s">
        <v>79</v>
      </c>
      <c r="C31" s="35">
        <v>0.3</v>
      </c>
      <c r="D31" s="46">
        <f>'[1]Referencia Milho'!D30</f>
        <v>2287</v>
      </c>
      <c r="E31" s="36">
        <f t="shared" si="1"/>
        <v>686.1</v>
      </c>
    </row>
    <row r="32" spans="1:5" x14ac:dyDescent="0.25">
      <c r="A32" s="16" t="s">
        <v>93</v>
      </c>
      <c r="B32" s="45" t="s">
        <v>79</v>
      </c>
      <c r="C32" s="35">
        <v>0.4</v>
      </c>
      <c r="D32" s="46">
        <f>'[1]Referencia Milho'!D31</f>
        <v>2911</v>
      </c>
      <c r="E32" s="36">
        <f t="shared" si="1"/>
        <v>1164.4000000000001</v>
      </c>
    </row>
    <row r="33" spans="1:5" x14ac:dyDescent="0.25">
      <c r="A33" s="16" t="s">
        <v>145</v>
      </c>
      <c r="B33" s="45" t="str">
        <f>'[1]Referencia Milho'!B29</f>
        <v>L</v>
      </c>
      <c r="C33" s="35">
        <f>'[1]Referencia Milho'!C29</f>
        <v>0.1</v>
      </c>
      <c r="D33" s="46">
        <f>'[1]Referencia Milho'!D29</f>
        <v>18.486666666666668</v>
      </c>
      <c r="E33" s="36">
        <f t="shared" si="1"/>
        <v>1.8486666666666669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2525.3351666666667</v>
      </c>
    </row>
    <row r="35" spans="1:5" x14ac:dyDescent="0.25">
      <c r="A35" s="22" t="s">
        <v>146</v>
      </c>
      <c r="B35" s="22"/>
      <c r="C35" s="33"/>
      <c r="D35" s="22"/>
      <c r="E35" s="5"/>
    </row>
    <row r="36" spans="1:5" x14ac:dyDescent="0.25">
      <c r="A36" s="16" t="s">
        <v>147</v>
      </c>
      <c r="B36" s="45" t="s">
        <v>148</v>
      </c>
      <c r="C36" s="35">
        <v>2</v>
      </c>
      <c r="D36" s="41">
        <v>150</v>
      </c>
      <c r="E36" s="46">
        <f>C36*D36</f>
        <v>300</v>
      </c>
    </row>
    <row r="37" spans="1:5" x14ac:dyDescent="0.25">
      <c r="A37" s="34" t="s">
        <v>149</v>
      </c>
      <c r="B37" s="45" t="s">
        <v>148</v>
      </c>
      <c r="C37" s="35">
        <v>2</v>
      </c>
      <c r="D37" s="41">
        <v>150</v>
      </c>
      <c r="E37" s="46">
        <f t="shared" ref="E37:E41" si="2">C37*D37</f>
        <v>300</v>
      </c>
    </row>
    <row r="38" spans="1:5" x14ac:dyDescent="0.25">
      <c r="A38" s="34" t="s">
        <v>150</v>
      </c>
      <c r="B38" s="45" t="s">
        <v>148</v>
      </c>
      <c r="C38" s="35">
        <v>2</v>
      </c>
      <c r="D38" s="41">
        <v>150</v>
      </c>
      <c r="E38" s="46">
        <f t="shared" si="2"/>
        <v>300</v>
      </c>
    </row>
    <row r="39" spans="1:5" x14ac:dyDescent="0.25">
      <c r="A39" s="34" t="s">
        <v>151</v>
      </c>
      <c r="B39" s="45" t="s">
        <v>148</v>
      </c>
      <c r="C39" s="35">
        <v>2</v>
      </c>
      <c r="D39" s="41">
        <v>150</v>
      </c>
      <c r="E39" s="46">
        <f t="shared" si="2"/>
        <v>300</v>
      </c>
    </row>
    <row r="40" spans="1:5" x14ac:dyDescent="0.25">
      <c r="A40" s="34" t="s">
        <v>152</v>
      </c>
      <c r="B40" s="45" t="s">
        <v>148</v>
      </c>
      <c r="C40" s="35">
        <v>2</v>
      </c>
      <c r="D40" s="46">
        <v>210</v>
      </c>
      <c r="E40" s="46">
        <f t="shared" si="2"/>
        <v>420</v>
      </c>
    </row>
    <row r="41" spans="1:5" x14ac:dyDescent="0.25">
      <c r="A41" s="34" t="s">
        <v>153</v>
      </c>
      <c r="B41" s="45" t="s">
        <v>148</v>
      </c>
      <c r="C41" s="35">
        <v>2</v>
      </c>
      <c r="D41" s="41">
        <v>150</v>
      </c>
      <c r="E41" s="46">
        <f t="shared" si="2"/>
        <v>300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1920</v>
      </c>
    </row>
    <row r="43" spans="1:5" x14ac:dyDescent="0.25">
      <c r="A43" s="22" t="s">
        <v>154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700</v>
      </c>
      <c r="E44" s="36">
        <f>C44*D44</f>
        <v>700</v>
      </c>
    </row>
    <row r="45" spans="1:5" x14ac:dyDescent="0.25">
      <c r="A45" s="34" t="s">
        <v>157</v>
      </c>
      <c r="B45" s="198" t="s">
        <v>158</v>
      </c>
      <c r="C45" s="35">
        <v>180</v>
      </c>
      <c r="D45" s="36">
        <v>4.3</v>
      </c>
      <c r="E45" s="36">
        <f>C45*D45</f>
        <v>774</v>
      </c>
    </row>
    <row r="46" spans="1:5" x14ac:dyDescent="0.25">
      <c r="A46" s="34" t="s">
        <v>44</v>
      </c>
      <c r="B46" s="45" t="s">
        <v>158</v>
      </c>
      <c r="C46" s="35">
        <v>1</v>
      </c>
      <c r="D46" s="36">
        <v>600</v>
      </c>
      <c r="E46" s="36">
        <f>C46*D46</f>
        <v>600</v>
      </c>
    </row>
    <row r="47" spans="1:5" x14ac:dyDescent="0.25">
      <c r="A47" s="34" t="s">
        <v>155</v>
      </c>
      <c r="B47" s="45" t="s">
        <v>156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2614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9661.2951666666668</v>
      </c>
    </row>
    <row r="52" spans="1:5" x14ac:dyDescent="0.25">
      <c r="A52" s="227" t="s">
        <v>53</v>
      </c>
      <c r="B52" s="228"/>
    </row>
    <row r="53" spans="1:5" x14ac:dyDescent="0.25">
      <c r="A53" s="15" t="str">
        <f>A10</f>
        <v>1-Insumos</v>
      </c>
      <c r="B53" s="25">
        <f>E14</f>
        <v>2601.96</v>
      </c>
    </row>
    <row r="54" spans="1:5" x14ac:dyDescent="0.25">
      <c r="A54" s="22" t="str">
        <f>A15</f>
        <v>2-Tratos Culturais</v>
      </c>
      <c r="B54" s="25">
        <f>E34</f>
        <v>2525.3351666666667</v>
      </c>
    </row>
    <row r="55" spans="1:5" x14ac:dyDescent="0.25">
      <c r="A55" s="22" t="str">
        <f>A35</f>
        <v>3-Serviços</v>
      </c>
      <c r="B55" s="25">
        <f>E42</f>
        <v>1920</v>
      </c>
    </row>
    <row r="56" spans="1:5" x14ac:dyDescent="0.25">
      <c r="A56" s="22" t="str">
        <f>A43</f>
        <v>4-Outros custos</v>
      </c>
      <c r="B56" s="25">
        <f>E48</f>
        <v>2614</v>
      </c>
    </row>
    <row r="57" spans="1:5" x14ac:dyDescent="0.25">
      <c r="A57" s="11" t="s">
        <v>65</v>
      </c>
      <c r="B57" s="203">
        <f>SUM(B53:B56)</f>
        <v>9661.2951666666668</v>
      </c>
    </row>
    <row r="60" spans="1:5" x14ac:dyDescent="0.25">
      <c r="A60" s="229" t="s">
        <v>551</v>
      </c>
      <c r="B60" s="229"/>
      <c r="C60" s="229"/>
      <c r="D60" s="229"/>
    </row>
    <row r="61" spans="1:5" x14ac:dyDescent="0.25">
      <c r="A61" t="s">
        <v>54</v>
      </c>
    </row>
    <row r="62" spans="1:5" ht="15.75" x14ac:dyDescent="0.25">
      <c r="A62" s="225" t="s">
        <v>55</v>
      </c>
      <c r="B62" s="225"/>
      <c r="C62" s="225"/>
      <c r="D62" s="225"/>
    </row>
    <row r="63" spans="1:5" ht="15.75" x14ac:dyDescent="0.25">
      <c r="A63" s="225" t="s">
        <v>57</v>
      </c>
      <c r="B63" s="225"/>
      <c r="C63" s="225"/>
      <c r="D63" s="225"/>
    </row>
    <row r="64" spans="1:5" ht="15.75" x14ac:dyDescent="0.25">
      <c r="A64" s="225" t="s">
        <v>401</v>
      </c>
      <c r="B64" s="225"/>
      <c r="C64" s="225"/>
      <c r="D64" s="225"/>
    </row>
  </sheetData>
  <mergeCells count="22">
    <mergeCell ref="A60:B60"/>
    <mergeCell ref="C60:D60"/>
    <mergeCell ref="A64:B64"/>
    <mergeCell ref="C64:D64"/>
    <mergeCell ref="A9:E9"/>
    <mergeCell ref="A52:B52"/>
    <mergeCell ref="A62:B62"/>
    <mergeCell ref="C62:D62"/>
    <mergeCell ref="A63:B63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1"/>
  <sheetViews>
    <sheetView topLeftCell="A26" zoomScaleNormal="100" workbookViewId="0">
      <selection activeCell="C42" sqref="C42"/>
    </sheetView>
  </sheetViews>
  <sheetFormatPr defaultRowHeight="15" x14ac:dyDescent="0.25"/>
  <cols>
    <col min="1" max="1" width="31" customWidth="1"/>
    <col min="2" max="2" width="17.140625" customWidth="1"/>
    <col min="3" max="3" width="15.42578125" customWidth="1"/>
    <col min="4" max="4" width="13.5703125" customWidth="1"/>
    <col min="5" max="5" width="15" customWidth="1"/>
  </cols>
  <sheetData>
    <row r="1" spans="1:5" ht="20.25" customHeight="1" x14ac:dyDescent="0.25">
      <c r="A1" s="231"/>
      <c r="B1" s="232" t="s">
        <v>0</v>
      </c>
      <c r="C1" s="232"/>
      <c r="D1" s="232"/>
      <c r="E1" s="232"/>
    </row>
    <row r="2" spans="1:5" ht="30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394</v>
      </c>
      <c r="B3" s="281"/>
      <c r="C3" s="240" t="s">
        <v>313</v>
      </c>
      <c r="D3" s="241"/>
      <c r="E3" s="242"/>
    </row>
    <row r="4" spans="1:5" ht="15.75" x14ac:dyDescent="0.25">
      <c r="A4" s="282" t="s">
        <v>59</v>
      </c>
      <c r="B4" s="282"/>
      <c r="C4" s="240" t="s">
        <v>396</v>
      </c>
      <c r="D4" s="241"/>
      <c r="E4" s="242"/>
    </row>
    <row r="5" spans="1:5" ht="15.75" x14ac:dyDescent="0.25">
      <c r="A5" s="239" t="s">
        <v>545</v>
      </c>
      <c r="B5" s="239"/>
      <c r="C5" s="240" t="s">
        <v>393</v>
      </c>
      <c r="D5" s="241"/>
      <c r="E5" s="242"/>
    </row>
    <row r="6" spans="1:5" ht="15.75" x14ac:dyDescent="0.25">
      <c r="A6" s="271" t="s">
        <v>584</v>
      </c>
      <c r="B6" s="272"/>
      <c r="C6" s="240" t="s">
        <v>397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87" t="s">
        <v>273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142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0.2</v>
      </c>
      <c r="D12" s="18">
        <v>5500</v>
      </c>
      <c r="E12" s="18">
        <f t="shared" ref="E12:E13" si="0">C12*D12</f>
        <v>1100</v>
      </c>
    </row>
    <row r="13" spans="1:5" x14ac:dyDescent="0.25">
      <c r="A13" s="16" t="s">
        <v>78</v>
      </c>
      <c r="B13" s="45" t="s">
        <v>143</v>
      </c>
      <c r="C13" s="16">
        <v>1.2</v>
      </c>
      <c r="D13" s="18">
        <f>'[1]LISTA INSUMOS 02-2024'!B93</f>
        <v>895.125</v>
      </c>
      <c r="E13" s="18">
        <f t="shared" si="0"/>
        <v>1074.1499999999999</v>
      </c>
    </row>
    <row r="14" spans="1:5" x14ac:dyDescent="0.25">
      <c r="A14" s="37" t="s">
        <v>36</v>
      </c>
      <c r="B14" s="112"/>
      <c r="C14" s="113"/>
      <c r="D14" s="113"/>
      <c r="E14" s="38">
        <f>SUM(E11:E13)</f>
        <v>2410.6499999999996</v>
      </c>
    </row>
    <row r="15" spans="1:5" x14ac:dyDescent="0.25">
      <c r="A15" s="15" t="s">
        <v>144</v>
      </c>
      <c r="B15" s="15"/>
      <c r="C15" s="126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47.25</v>
      </c>
      <c r="E16" s="18">
        <f t="shared" ref="E16:E24" si="1">C16*D16</f>
        <v>47.25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56.15</v>
      </c>
      <c r="E17" s="18">
        <f t="shared" si="1"/>
        <v>56.15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36</v>
      </c>
      <c r="E18" s="18">
        <f t="shared" si="1"/>
        <v>36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Milho'!D18</f>
        <v>200.41</v>
      </c>
      <c r="E19" s="18">
        <f t="shared" si="1"/>
        <v>40.082000000000001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Milho'!D19</f>
        <v>27.427500000000002</v>
      </c>
      <c r="E20" s="23">
        <f t="shared" si="1"/>
        <v>41.141249999999999</v>
      </c>
    </row>
    <row r="21" spans="1:5" x14ac:dyDescent="0.25">
      <c r="A21" s="16" t="s">
        <v>145</v>
      </c>
      <c r="B21" s="45" t="s">
        <v>92</v>
      </c>
      <c r="C21" s="16">
        <v>0.1</v>
      </c>
      <c r="D21" s="18">
        <f>'[1]Referencia Milho'!D20</f>
        <v>18.486666666666668</v>
      </c>
      <c r="E21" s="18">
        <f t="shared" si="1"/>
        <v>1.8486666666666669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Milho'!D21</f>
        <v>223.69</v>
      </c>
      <c r="E22" s="18">
        <f t="shared" si="1"/>
        <v>134.214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Milho'!D30</f>
        <v>2287</v>
      </c>
      <c r="E23" s="18">
        <f t="shared" si="1"/>
        <v>457.40000000000003</v>
      </c>
    </row>
    <row r="24" spans="1:5" x14ac:dyDescent="0.25">
      <c r="A24" s="16" t="s">
        <v>160</v>
      </c>
      <c r="B24" s="45" t="s">
        <v>92</v>
      </c>
      <c r="C24" s="16">
        <v>0.1</v>
      </c>
      <c r="D24" s="18">
        <f>'[1]Referencia Milho'!D26</f>
        <v>24.125</v>
      </c>
      <c r="E24" s="18">
        <f t="shared" si="1"/>
        <v>2.4125000000000001</v>
      </c>
    </row>
    <row r="25" spans="1:5" x14ac:dyDescent="0.25">
      <c r="A25" s="37" t="s">
        <v>45</v>
      </c>
      <c r="B25" s="112"/>
      <c r="C25" s="113"/>
      <c r="D25" s="113"/>
      <c r="E25" s="116">
        <f>SUM(E16:E24)</f>
        <v>816.49841666666669</v>
      </c>
    </row>
    <row r="26" spans="1:5" x14ac:dyDescent="0.25">
      <c r="A26" s="15" t="s">
        <v>146</v>
      </c>
      <c r="B26" s="15"/>
      <c r="C26" s="126"/>
      <c r="D26" s="15"/>
      <c r="E26" s="1"/>
    </row>
    <row r="27" spans="1:5" x14ac:dyDescent="0.25">
      <c r="A27" s="16" t="s">
        <v>149</v>
      </c>
      <c r="B27" s="45" t="s">
        <v>148</v>
      </c>
      <c r="C27" s="16">
        <v>1</v>
      </c>
      <c r="D27" s="41">
        <v>150</v>
      </c>
      <c r="E27" s="18">
        <f t="shared" ref="E27:E29" si="2">C27*D27</f>
        <v>150</v>
      </c>
    </row>
    <row r="28" spans="1:5" x14ac:dyDescent="0.25">
      <c r="A28" s="16" t="s">
        <v>38</v>
      </c>
      <c r="B28" s="45" t="s">
        <v>148</v>
      </c>
      <c r="C28" s="16">
        <v>1.5</v>
      </c>
      <c r="D28" s="41">
        <v>150</v>
      </c>
      <c r="E28" s="18">
        <f t="shared" si="2"/>
        <v>225</v>
      </c>
    </row>
    <row r="29" spans="1:5" x14ac:dyDescent="0.25">
      <c r="A29" s="16" t="s">
        <v>151</v>
      </c>
      <c r="B29" s="45" t="s">
        <v>148</v>
      </c>
      <c r="C29" s="16">
        <v>1.5</v>
      </c>
      <c r="D29" s="41">
        <v>150</v>
      </c>
      <c r="E29" s="18">
        <f t="shared" si="2"/>
        <v>225</v>
      </c>
    </row>
    <row r="30" spans="1:5" x14ac:dyDescent="0.25">
      <c r="A30" s="37" t="s">
        <v>51</v>
      </c>
      <c r="B30" s="112"/>
      <c r="C30" s="113"/>
      <c r="D30" s="113"/>
      <c r="E30" s="38">
        <f>SUM(E27:E29)</f>
        <v>600</v>
      </c>
    </row>
    <row r="31" spans="1:5" x14ac:dyDescent="0.25">
      <c r="A31" s="15" t="s">
        <v>154</v>
      </c>
      <c r="B31" s="48"/>
      <c r="C31" s="127"/>
      <c r="D31" s="126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350</v>
      </c>
      <c r="E32" s="23">
        <f>C32*D32</f>
        <v>350</v>
      </c>
    </row>
    <row r="33" spans="1:5" x14ac:dyDescent="0.25">
      <c r="A33" s="16" t="s">
        <v>395</v>
      </c>
      <c r="B33" s="45" t="s">
        <v>148</v>
      </c>
      <c r="C33" s="16">
        <v>4</v>
      </c>
      <c r="D33" s="18">
        <v>380</v>
      </c>
      <c r="E33" s="18">
        <f t="shared" ref="E33" si="3">C33*D33</f>
        <v>1520</v>
      </c>
    </row>
    <row r="34" spans="1:5" x14ac:dyDescent="0.25">
      <c r="A34" s="37" t="s">
        <v>103</v>
      </c>
      <c r="B34" s="112"/>
      <c r="C34" s="112"/>
      <c r="D34" s="113"/>
      <c r="E34" s="38">
        <f>SUM(E32:E33)</f>
        <v>1870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5697.1484166666669</v>
      </c>
    </row>
    <row r="37" spans="1:5" x14ac:dyDescent="0.25">
      <c r="A37" s="227" t="s">
        <v>53</v>
      </c>
      <c r="B37" s="228"/>
    </row>
    <row r="38" spans="1:5" x14ac:dyDescent="0.25">
      <c r="A38" s="15" t="s">
        <v>141</v>
      </c>
      <c r="B38" s="25">
        <f>E14</f>
        <v>2410.6499999999996</v>
      </c>
    </row>
    <row r="39" spans="1:5" x14ac:dyDescent="0.25">
      <c r="A39" s="15" t="s">
        <v>144</v>
      </c>
      <c r="B39" s="25">
        <f>E25</f>
        <v>816.49841666666669</v>
      </c>
    </row>
    <row r="40" spans="1:5" x14ac:dyDescent="0.25">
      <c r="A40" s="15" t="s">
        <v>146</v>
      </c>
      <c r="B40" s="25">
        <f>E30</f>
        <v>600</v>
      </c>
    </row>
    <row r="41" spans="1:5" x14ac:dyDescent="0.25">
      <c r="A41" s="15" t="s">
        <v>154</v>
      </c>
      <c r="B41" s="25">
        <f>E34</f>
        <v>1870</v>
      </c>
    </row>
    <row r="42" spans="1:5" x14ac:dyDescent="0.25">
      <c r="A42" s="37" t="s">
        <v>65</v>
      </c>
      <c r="B42" s="203">
        <f>SUM(B38:B41)</f>
        <v>5697.1484166666669</v>
      </c>
    </row>
    <row r="44" spans="1:5" x14ac:dyDescent="0.25">
      <c r="A44" s="229" t="s">
        <v>551</v>
      </c>
      <c r="B44" s="229"/>
      <c r="C44" s="229"/>
      <c r="D44" s="229"/>
    </row>
    <row r="45" spans="1:5" x14ac:dyDescent="0.25">
      <c r="A45" t="s">
        <v>54</v>
      </c>
    </row>
    <row r="46" spans="1:5" ht="15.75" x14ac:dyDescent="0.25">
      <c r="A46" s="225" t="s">
        <v>55</v>
      </c>
      <c r="B46" s="225"/>
      <c r="C46" s="225"/>
      <c r="D46" s="225"/>
    </row>
    <row r="47" spans="1:5" ht="15.75" x14ac:dyDescent="0.25">
      <c r="A47" s="225" t="s">
        <v>56</v>
      </c>
      <c r="B47" s="225"/>
      <c r="C47" s="225"/>
      <c r="D47" s="225"/>
    </row>
    <row r="48" spans="1:5" ht="15.75" x14ac:dyDescent="0.25">
      <c r="A48" s="225" t="s">
        <v>57</v>
      </c>
      <c r="B48" s="225"/>
      <c r="C48" s="225"/>
      <c r="D48" s="225"/>
    </row>
    <row r="49" spans="1:4" ht="15.75" x14ac:dyDescent="0.25">
      <c r="A49" s="225" t="s">
        <v>58</v>
      </c>
      <c r="B49" s="225"/>
    </row>
    <row r="50" spans="1:4" ht="15.75" x14ac:dyDescent="0.25">
      <c r="A50" s="225" t="s">
        <v>57</v>
      </c>
      <c r="B50" s="225"/>
      <c r="C50" s="225"/>
      <c r="D50" s="225"/>
    </row>
    <row r="51" spans="1:4" ht="15.75" x14ac:dyDescent="0.25">
      <c r="A51" s="225" t="s">
        <v>58</v>
      </c>
      <c r="B51" s="225"/>
    </row>
  </sheetData>
  <mergeCells count="26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0:B50"/>
    <mergeCell ref="C50:D50"/>
    <mergeCell ref="A51:B51"/>
    <mergeCell ref="A46:B46"/>
    <mergeCell ref="C46:D46"/>
    <mergeCell ref="A48:B48"/>
    <mergeCell ref="C48:D48"/>
    <mergeCell ref="A49:B49"/>
    <mergeCell ref="A37:B37"/>
    <mergeCell ref="A44:B44"/>
    <mergeCell ref="C44:D44"/>
    <mergeCell ref="A47:B47"/>
    <mergeCell ref="C47:D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G52"/>
  <sheetViews>
    <sheetView topLeftCell="A21" workbookViewId="0">
      <selection activeCell="C42" sqref="C42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7" ht="15" customHeight="1" x14ac:dyDescent="0.25">
      <c r="A1" s="231"/>
      <c r="B1" s="232" t="s">
        <v>0</v>
      </c>
      <c r="C1" s="232"/>
      <c r="D1" s="232"/>
      <c r="E1" s="232"/>
    </row>
    <row r="2" spans="1:7" ht="26.25" customHeight="1" x14ac:dyDescent="0.25">
      <c r="A2" s="231"/>
      <c r="B2" s="232"/>
      <c r="C2" s="232"/>
      <c r="D2" s="232"/>
      <c r="E2" s="232"/>
    </row>
    <row r="3" spans="1:7" ht="15.75" x14ac:dyDescent="0.25">
      <c r="A3" s="281" t="s">
        <v>181</v>
      </c>
      <c r="B3" s="281"/>
      <c r="C3" s="240" t="s">
        <v>279</v>
      </c>
      <c r="D3" s="241"/>
      <c r="E3" s="242"/>
    </row>
    <row r="4" spans="1:7" ht="15.75" x14ac:dyDescent="0.25">
      <c r="A4" s="282" t="s">
        <v>276</v>
      </c>
      <c r="B4" s="282"/>
      <c r="C4" s="240" t="s">
        <v>588</v>
      </c>
      <c r="D4" s="241"/>
      <c r="E4" s="242"/>
    </row>
    <row r="5" spans="1:7" ht="15.75" x14ac:dyDescent="0.25">
      <c r="A5" s="239" t="s">
        <v>545</v>
      </c>
      <c r="B5" s="239"/>
      <c r="C5" s="240" t="s">
        <v>436</v>
      </c>
      <c r="D5" s="241"/>
      <c r="E5" s="242"/>
    </row>
    <row r="6" spans="1:7" ht="15.75" x14ac:dyDescent="0.25">
      <c r="A6" s="251" t="s">
        <v>589</v>
      </c>
      <c r="B6" s="284"/>
      <c r="C6" s="240" t="s">
        <v>437</v>
      </c>
      <c r="D6" s="241"/>
      <c r="E6" s="242"/>
      <c r="G6" s="200"/>
    </row>
    <row r="7" spans="1:7" x14ac:dyDescent="0.25">
      <c r="A7" s="245" t="s">
        <v>591</v>
      </c>
      <c r="B7" s="246"/>
      <c r="C7" s="246"/>
      <c r="D7" s="246"/>
      <c r="E7" s="247"/>
    </row>
    <row r="8" spans="1:7" x14ac:dyDescent="0.25">
      <c r="A8" s="287" t="s">
        <v>273</v>
      </c>
      <c r="B8" s="230"/>
      <c r="C8" s="230"/>
      <c r="D8" s="230"/>
      <c r="E8" s="230"/>
    </row>
    <row r="9" spans="1:7" x14ac:dyDescent="0.25">
      <c r="A9" s="226" t="s">
        <v>7</v>
      </c>
      <c r="B9" s="226"/>
      <c r="C9" s="226"/>
      <c r="D9" s="226"/>
      <c r="E9" s="226"/>
    </row>
    <row r="10" spans="1:7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7" x14ac:dyDescent="0.25">
      <c r="A11" s="16" t="s">
        <v>75</v>
      </c>
      <c r="B11" s="55" t="s">
        <v>79</v>
      </c>
      <c r="C11" s="56">
        <v>0.2</v>
      </c>
      <c r="D11" s="18">
        <f>'[1]Referência Trigo'!D6</f>
        <v>3060.5</v>
      </c>
      <c r="E11" s="18">
        <f>C11*D11</f>
        <v>612.1</v>
      </c>
    </row>
    <row r="12" spans="1:7" x14ac:dyDescent="0.25">
      <c r="A12" s="16" t="s">
        <v>78</v>
      </c>
      <c r="B12" s="55" t="s">
        <v>79</v>
      </c>
      <c r="C12" s="56">
        <v>135</v>
      </c>
      <c r="D12" s="18">
        <f>'[1]Referência Trigo'!D7</f>
        <v>4</v>
      </c>
      <c r="E12" s="18">
        <f>C12*D12</f>
        <v>540</v>
      </c>
    </row>
    <row r="13" spans="1:7" x14ac:dyDescent="0.25">
      <c r="A13" s="3" t="s">
        <v>36</v>
      </c>
      <c r="B13" s="31"/>
      <c r="C13" s="32"/>
      <c r="D13" s="32"/>
      <c r="E13" s="4">
        <f>SUM(E11:E12)</f>
        <v>1152.0999999999999</v>
      </c>
    </row>
    <row r="14" spans="1:7" x14ac:dyDescent="0.25">
      <c r="A14" s="22" t="s">
        <v>144</v>
      </c>
      <c r="B14" s="22"/>
      <c r="C14" s="33"/>
      <c r="D14" s="22"/>
      <c r="E14" s="5"/>
    </row>
    <row r="15" spans="1:7" x14ac:dyDescent="0.25">
      <c r="A15" s="16" t="s">
        <v>29</v>
      </c>
      <c r="B15" s="128" t="s">
        <v>92</v>
      </c>
      <c r="C15" s="45">
        <v>2</v>
      </c>
      <c r="D15" s="60">
        <f>'[1]Referência Trigo'!D9</f>
        <v>47.25</v>
      </c>
      <c r="E15" s="36">
        <f>C15*D15</f>
        <v>94.5</v>
      </c>
    </row>
    <row r="16" spans="1:7" x14ac:dyDescent="0.25">
      <c r="A16" s="146" t="s">
        <v>438</v>
      </c>
      <c r="B16" s="128" t="s">
        <v>92</v>
      </c>
      <c r="C16" s="56">
        <v>0.4</v>
      </c>
      <c r="D16" s="60">
        <f>'[1]Referência Trigo'!D12</f>
        <v>146</v>
      </c>
      <c r="E16" s="36">
        <f t="shared" ref="E16:E20" si="0">C16*D16</f>
        <v>58.400000000000006</v>
      </c>
    </row>
    <row r="17" spans="1:5" x14ac:dyDescent="0.25">
      <c r="A17" s="16" t="s">
        <v>16</v>
      </c>
      <c r="B17" s="128" t="s">
        <v>92</v>
      </c>
      <c r="C17" s="56">
        <v>0.6</v>
      </c>
      <c r="D17" s="60">
        <f>'[1]Referência Trigo'!D13</f>
        <v>78.75</v>
      </c>
      <c r="E17" s="36">
        <f t="shared" si="0"/>
        <v>47.25</v>
      </c>
    </row>
    <row r="18" spans="1:5" x14ac:dyDescent="0.25">
      <c r="A18" s="16" t="s">
        <v>21</v>
      </c>
      <c r="B18" s="128" t="s">
        <v>92</v>
      </c>
      <c r="C18" s="56">
        <v>0.1</v>
      </c>
      <c r="D18" s="60">
        <f>'[1]Referência Trigo'!D14</f>
        <v>189.05</v>
      </c>
      <c r="E18" s="36">
        <f t="shared" si="0"/>
        <v>18.905000000000001</v>
      </c>
    </row>
    <row r="19" spans="1:5" x14ac:dyDescent="0.25">
      <c r="A19" s="16" t="s">
        <v>18</v>
      </c>
      <c r="B19" s="128" t="s">
        <v>79</v>
      </c>
      <c r="C19" s="56">
        <v>1</v>
      </c>
      <c r="D19" s="60">
        <f>'[1]Referência Trigo'!D15</f>
        <v>62.666666666666664</v>
      </c>
      <c r="E19" s="36">
        <f t="shared" si="0"/>
        <v>62.666666666666664</v>
      </c>
    </row>
    <row r="20" spans="1:5" x14ac:dyDescent="0.25">
      <c r="A20" s="16" t="s">
        <v>32</v>
      </c>
      <c r="B20" s="128" t="s">
        <v>92</v>
      </c>
      <c r="C20" s="56">
        <v>1</v>
      </c>
      <c r="D20" s="60">
        <f>'[1]Referência Trigo'!D16</f>
        <v>24</v>
      </c>
      <c r="E20" s="36">
        <f t="shared" si="0"/>
        <v>24</v>
      </c>
    </row>
    <row r="21" spans="1:5" x14ac:dyDescent="0.25">
      <c r="A21" s="16" t="s">
        <v>182</v>
      </c>
      <c r="B21" s="55" t="s">
        <v>14</v>
      </c>
      <c r="C21" s="56">
        <v>0.15</v>
      </c>
      <c r="D21" s="60">
        <f>'[1]Referência Trigo'!D19</f>
        <v>2911</v>
      </c>
      <c r="E21" s="36">
        <f>C21*D21</f>
        <v>436.65</v>
      </c>
    </row>
    <row r="22" spans="1:5" x14ac:dyDescent="0.25">
      <c r="A22" s="3" t="s">
        <v>45</v>
      </c>
      <c r="B22" s="31"/>
      <c r="C22" s="32"/>
      <c r="D22" s="32"/>
      <c r="E22" s="4">
        <f>SUM(E15:E21)</f>
        <v>742.37166666666667</v>
      </c>
    </row>
    <row r="23" spans="1:5" x14ac:dyDescent="0.25">
      <c r="A23" s="22" t="s">
        <v>146</v>
      </c>
      <c r="B23" s="22"/>
      <c r="C23" s="33"/>
      <c r="D23" s="22"/>
      <c r="E23" s="5"/>
    </row>
    <row r="24" spans="1:5" x14ac:dyDescent="0.25">
      <c r="A24" s="16" t="s">
        <v>149</v>
      </c>
      <c r="B24" s="45" t="s">
        <v>148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150</v>
      </c>
      <c r="B25" s="45" t="s">
        <v>148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151</v>
      </c>
      <c r="B26" s="45" t="s">
        <v>148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152</v>
      </c>
      <c r="B27" s="45" t="s">
        <v>148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153</v>
      </c>
      <c r="B28" s="45" t="s">
        <v>148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4">
        <f>SUM(E24:E28)</f>
        <v>1050</v>
      </c>
    </row>
    <row r="30" spans="1:5" x14ac:dyDescent="0.25">
      <c r="A30" s="22" t="s">
        <v>154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250</v>
      </c>
      <c r="E31" s="36">
        <f>C31*D31</f>
        <v>250</v>
      </c>
    </row>
    <row r="32" spans="1:5" x14ac:dyDescent="0.25">
      <c r="A32" s="34" t="s">
        <v>155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350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3294.4716666666664</v>
      </c>
    </row>
    <row r="37" spans="1:5" x14ac:dyDescent="0.25">
      <c r="A37" s="227" t="s">
        <v>53</v>
      </c>
      <c r="B37" s="228"/>
    </row>
    <row r="38" spans="1:5" x14ac:dyDescent="0.25">
      <c r="A38" s="15" t="str">
        <f>A10</f>
        <v>1-Insumos</v>
      </c>
      <c r="B38" s="25">
        <f>E13</f>
        <v>1152.0999999999999</v>
      </c>
    </row>
    <row r="39" spans="1:5" x14ac:dyDescent="0.25">
      <c r="A39" s="22" t="str">
        <f>A14</f>
        <v>2-Tratos Culturais</v>
      </c>
      <c r="B39" s="25">
        <f>E22</f>
        <v>742.37166666666667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350</v>
      </c>
    </row>
    <row r="42" spans="1:5" x14ac:dyDescent="0.25">
      <c r="A42" s="11" t="s">
        <v>65</v>
      </c>
      <c r="B42" s="203">
        <f>SUM(B38:B41)</f>
        <v>3294.4716666666664</v>
      </c>
    </row>
    <row r="45" spans="1:5" x14ac:dyDescent="0.25">
      <c r="A45" s="229" t="s">
        <v>551</v>
      </c>
      <c r="B45" s="229"/>
      <c r="C45" s="229"/>
      <c r="D45" s="229"/>
    </row>
    <row r="46" spans="1:5" x14ac:dyDescent="0.25">
      <c r="A46" t="s">
        <v>54</v>
      </c>
    </row>
    <row r="47" spans="1:5" ht="15.75" x14ac:dyDescent="0.25">
      <c r="A47" s="225" t="s">
        <v>55</v>
      </c>
      <c r="B47" s="225"/>
      <c r="C47" s="225"/>
      <c r="D47" s="225"/>
    </row>
    <row r="48" spans="1:5" ht="15.75" x14ac:dyDescent="0.25">
      <c r="A48" s="225" t="s">
        <v>57</v>
      </c>
      <c r="B48" s="225"/>
      <c r="C48" s="225"/>
      <c r="D48" s="225"/>
    </row>
    <row r="49" spans="1:4" ht="15.75" x14ac:dyDescent="0.25">
      <c r="A49" s="225" t="s">
        <v>401</v>
      </c>
      <c r="B49" s="225"/>
      <c r="C49" s="225"/>
      <c r="D49" s="225"/>
    </row>
    <row r="51" spans="1:4" ht="15.75" x14ac:dyDescent="0.25">
      <c r="A51" s="225" t="s">
        <v>57</v>
      </c>
      <c r="B51" s="225"/>
      <c r="C51" s="225"/>
      <c r="D51" s="225"/>
    </row>
    <row r="52" spans="1:4" ht="15.75" x14ac:dyDescent="0.25">
      <c r="A52" s="225" t="s">
        <v>401</v>
      </c>
      <c r="B52" s="225"/>
      <c r="C52" s="225"/>
      <c r="D52" s="225"/>
    </row>
  </sheetData>
  <mergeCells count="26">
    <mergeCell ref="A37:B37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52:B52"/>
    <mergeCell ref="C52:D52"/>
    <mergeCell ref="A48:B48"/>
    <mergeCell ref="C48:D48"/>
    <mergeCell ref="A51:B51"/>
    <mergeCell ref="C51:D51"/>
    <mergeCell ref="A45:B45"/>
    <mergeCell ref="C45:D45"/>
    <mergeCell ref="A47:B47"/>
    <mergeCell ref="C47:D47"/>
    <mergeCell ref="A49:B49"/>
    <mergeCell ref="C49:D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G66"/>
  <sheetViews>
    <sheetView workbookViewId="0">
      <selection activeCell="C55" sqref="C55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7" ht="15" customHeight="1" x14ac:dyDescent="0.25">
      <c r="A1" s="231"/>
      <c r="B1" s="232" t="s">
        <v>0</v>
      </c>
      <c r="C1" s="232"/>
      <c r="D1" s="232"/>
      <c r="E1" s="232"/>
    </row>
    <row r="2" spans="1:7" ht="27.75" customHeight="1" x14ac:dyDescent="0.25">
      <c r="A2" s="231"/>
      <c r="B2" s="232"/>
      <c r="C2" s="232"/>
      <c r="D2" s="232"/>
      <c r="E2" s="232"/>
    </row>
    <row r="3" spans="1:7" ht="15.75" x14ac:dyDescent="0.25">
      <c r="A3" s="281" t="s">
        <v>159</v>
      </c>
      <c r="B3" s="281"/>
      <c r="C3" s="240" t="s">
        <v>277</v>
      </c>
      <c r="D3" s="241"/>
      <c r="E3" s="242"/>
    </row>
    <row r="4" spans="1:7" ht="15.75" x14ac:dyDescent="0.25">
      <c r="A4" s="282" t="s">
        <v>276</v>
      </c>
      <c r="B4" s="282"/>
      <c r="C4" s="240" t="s">
        <v>590</v>
      </c>
      <c r="D4" s="241"/>
      <c r="E4" s="242"/>
    </row>
    <row r="5" spans="1:7" ht="15.75" x14ac:dyDescent="0.25">
      <c r="A5" s="239" t="s">
        <v>545</v>
      </c>
      <c r="B5" s="239"/>
      <c r="C5" s="240" t="s">
        <v>271</v>
      </c>
      <c r="D5" s="241"/>
      <c r="E5" s="242"/>
    </row>
    <row r="6" spans="1:7" ht="15.75" x14ac:dyDescent="0.25">
      <c r="A6" s="243" t="s">
        <v>556</v>
      </c>
      <c r="B6" s="244"/>
      <c r="C6" s="240" t="s">
        <v>278</v>
      </c>
      <c r="D6" s="241"/>
      <c r="E6" s="242"/>
    </row>
    <row r="7" spans="1:7" x14ac:dyDescent="0.25">
      <c r="A7" s="245" t="s">
        <v>414</v>
      </c>
      <c r="B7" s="246"/>
      <c r="C7" s="246"/>
      <c r="D7" s="246"/>
      <c r="E7" s="247"/>
    </row>
    <row r="8" spans="1:7" x14ac:dyDescent="0.25">
      <c r="A8" s="287" t="s">
        <v>273</v>
      </c>
      <c r="B8" s="230"/>
      <c r="C8" s="230"/>
      <c r="D8" s="230"/>
      <c r="E8" s="230"/>
    </row>
    <row r="9" spans="1:7" x14ac:dyDescent="0.25">
      <c r="A9" s="226" t="s">
        <v>7</v>
      </c>
      <c r="B9" s="226"/>
      <c r="C9" s="226"/>
      <c r="D9" s="226"/>
      <c r="E9" s="226"/>
    </row>
    <row r="10" spans="1:7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7" x14ac:dyDescent="0.25">
      <c r="A11" s="16" t="s">
        <v>142</v>
      </c>
      <c r="B11" s="55" t="s">
        <v>14</v>
      </c>
      <c r="C11" s="56">
        <v>1</v>
      </c>
      <c r="D11" s="18">
        <f>'[1]Referência Soja'!D6</f>
        <v>230</v>
      </c>
      <c r="E11" s="18">
        <f>C11*D11</f>
        <v>230</v>
      </c>
    </row>
    <row r="12" spans="1:7" x14ac:dyDescent="0.25">
      <c r="A12" s="16" t="s">
        <v>75</v>
      </c>
      <c r="B12" s="55" t="s">
        <v>14</v>
      </c>
      <c r="C12" s="56">
        <v>0.22</v>
      </c>
      <c r="D12" s="18">
        <f>'[1]Referência Soja'!D7</f>
        <v>3148</v>
      </c>
      <c r="E12" s="18">
        <f>C12*D12</f>
        <v>692.56000000000006</v>
      </c>
    </row>
    <row r="13" spans="1:7" x14ac:dyDescent="0.25">
      <c r="A13" s="16" t="s">
        <v>78</v>
      </c>
      <c r="B13" s="55" t="s">
        <v>79</v>
      </c>
      <c r="C13" s="56">
        <v>60</v>
      </c>
      <c r="D13" s="18">
        <f>'[1]Referência Soja'!D8</f>
        <v>14.4</v>
      </c>
      <c r="E13" s="18">
        <f>C13*D13</f>
        <v>864</v>
      </c>
    </row>
    <row r="14" spans="1:7" x14ac:dyDescent="0.25">
      <c r="A14" s="3" t="s">
        <v>36</v>
      </c>
      <c r="B14" s="31"/>
      <c r="C14" s="32"/>
      <c r="D14" s="32"/>
      <c r="E14" s="4">
        <f>SUM(E11:E13)</f>
        <v>1786.56</v>
      </c>
    </row>
    <row r="15" spans="1:7" x14ac:dyDescent="0.25">
      <c r="A15" s="22" t="s">
        <v>144</v>
      </c>
      <c r="B15" s="22"/>
      <c r="C15" s="33"/>
      <c r="D15" s="22"/>
      <c r="E15" s="5"/>
    </row>
    <row r="16" spans="1:7" x14ac:dyDescent="0.25">
      <c r="A16" s="16" t="s">
        <v>29</v>
      </c>
      <c r="B16" s="128" t="s">
        <v>79</v>
      </c>
      <c r="C16" s="45">
        <v>1.8</v>
      </c>
      <c r="D16" s="145">
        <f>'[1]Referência Soja'!D10</f>
        <v>47.25</v>
      </c>
      <c r="E16" s="18">
        <f>C16*D16</f>
        <v>85.05</v>
      </c>
      <c r="G16" s="201"/>
    </row>
    <row r="17" spans="1:7" x14ac:dyDescent="0.25">
      <c r="A17" s="16" t="s">
        <v>31</v>
      </c>
      <c r="B17" s="128" t="s">
        <v>79</v>
      </c>
      <c r="C17" s="56">
        <v>7.0000000000000007E-2</v>
      </c>
      <c r="D17" s="145">
        <f>'[1]Referência Soja'!D12</f>
        <v>408.33333333333331</v>
      </c>
      <c r="E17" s="18">
        <f t="shared" ref="E17:E31" si="0">C17*D17</f>
        <v>28.583333333333336</v>
      </c>
      <c r="G17" s="201"/>
    </row>
    <row r="18" spans="1:7" x14ac:dyDescent="0.25">
      <c r="A18" s="34" t="s">
        <v>21</v>
      </c>
      <c r="B18" s="128" t="s">
        <v>92</v>
      </c>
      <c r="C18" s="56">
        <v>1</v>
      </c>
      <c r="D18" s="145">
        <f>'[1]Referência Soja'!D13</f>
        <v>36</v>
      </c>
      <c r="E18" s="18">
        <f t="shared" si="0"/>
        <v>36</v>
      </c>
      <c r="G18" s="201"/>
    </row>
    <row r="19" spans="1:7" x14ac:dyDescent="0.25">
      <c r="A19" s="16" t="s">
        <v>145</v>
      </c>
      <c r="B19" s="128" t="s">
        <v>92</v>
      </c>
      <c r="C19" s="56">
        <v>0.5</v>
      </c>
      <c r="D19" s="145">
        <f>'[1]Referência Soja'!D15</f>
        <v>24.125</v>
      </c>
      <c r="E19" s="18">
        <f t="shared" si="0"/>
        <v>12.0625</v>
      </c>
      <c r="G19" s="201"/>
    </row>
    <row r="20" spans="1:7" x14ac:dyDescent="0.25">
      <c r="A20" s="16" t="s">
        <v>22</v>
      </c>
      <c r="B20" s="128" t="s">
        <v>92</v>
      </c>
      <c r="C20" s="56">
        <v>0.2</v>
      </c>
      <c r="D20" s="145">
        <f>'[1]Referência Soja'!D16</f>
        <v>200.41</v>
      </c>
      <c r="E20" s="18">
        <f t="shared" si="0"/>
        <v>40.082000000000001</v>
      </c>
      <c r="G20" s="201"/>
    </row>
    <row r="21" spans="1:7" x14ac:dyDescent="0.25">
      <c r="A21" s="16" t="s">
        <v>32</v>
      </c>
      <c r="B21" s="128" t="s">
        <v>92</v>
      </c>
      <c r="C21" s="56">
        <v>0.1</v>
      </c>
      <c r="D21" s="145">
        <f>'[2]Referência Soja'!$D$15</f>
        <v>114.4</v>
      </c>
      <c r="E21" s="18">
        <f t="shared" si="0"/>
        <v>11.440000000000001</v>
      </c>
      <c r="G21" s="201"/>
    </row>
    <row r="22" spans="1:7" x14ac:dyDescent="0.25">
      <c r="A22" s="16" t="s">
        <v>160</v>
      </c>
      <c r="B22" s="128" t="s">
        <v>92</v>
      </c>
      <c r="C22" s="56">
        <v>0.1</v>
      </c>
      <c r="D22" s="145">
        <f>'[1]Referência Soja'!D19</f>
        <v>18.486666666666668</v>
      </c>
      <c r="E22" s="18">
        <f t="shared" si="0"/>
        <v>1.8486666666666669</v>
      </c>
      <c r="G22" s="201"/>
    </row>
    <row r="23" spans="1:7" x14ac:dyDescent="0.25">
      <c r="A23" s="16" t="s">
        <v>16</v>
      </c>
      <c r="B23" s="128" t="s">
        <v>92</v>
      </c>
      <c r="C23" s="56">
        <v>0.3</v>
      </c>
      <c r="D23" s="145">
        <f>'[1]Referência Soja'!D22</f>
        <v>222.5</v>
      </c>
      <c r="E23" s="18">
        <f t="shared" si="0"/>
        <v>66.75</v>
      </c>
      <c r="G23" s="201"/>
    </row>
    <row r="24" spans="1:7" x14ac:dyDescent="0.25">
      <c r="A24" s="16" t="s">
        <v>23</v>
      </c>
      <c r="B24" s="128" t="s">
        <v>92</v>
      </c>
      <c r="C24" s="56">
        <v>0.15</v>
      </c>
      <c r="D24" s="145">
        <f>'[1]Referência Soja'!D25</f>
        <v>189.05</v>
      </c>
      <c r="E24" s="18">
        <f t="shared" si="0"/>
        <v>28.357500000000002</v>
      </c>
    </row>
    <row r="25" spans="1:7" x14ac:dyDescent="0.25">
      <c r="A25" s="16" t="s">
        <v>32</v>
      </c>
      <c r="B25" s="128" t="s">
        <v>92</v>
      </c>
      <c r="C25" s="56">
        <v>1</v>
      </c>
      <c r="D25" s="145">
        <f>'[1]Referência Soja'!D26</f>
        <v>22</v>
      </c>
      <c r="E25" s="18">
        <f t="shared" si="0"/>
        <v>22</v>
      </c>
    </row>
    <row r="26" spans="1:7" x14ac:dyDescent="0.25">
      <c r="A26" s="16" t="s">
        <v>160</v>
      </c>
      <c r="B26" s="128" t="s">
        <v>92</v>
      </c>
      <c r="C26" s="56">
        <v>0.1</v>
      </c>
      <c r="D26" s="145">
        <f>'[1]Referência Soja'!D28</f>
        <v>18.486666666666668</v>
      </c>
      <c r="E26" s="18">
        <f t="shared" si="0"/>
        <v>1.8486666666666669</v>
      </c>
    </row>
    <row r="27" spans="1:7" x14ac:dyDescent="0.25">
      <c r="A27" s="16" t="s">
        <v>19</v>
      </c>
      <c r="B27" s="128" t="s">
        <v>92</v>
      </c>
      <c r="C27" s="56">
        <v>0.15</v>
      </c>
      <c r="D27" s="145">
        <f>'[1]Referência Soja'!D29</f>
        <v>409.46</v>
      </c>
      <c r="E27" s="18">
        <f t="shared" si="0"/>
        <v>61.418999999999997</v>
      </c>
    </row>
    <row r="28" spans="1:7" x14ac:dyDescent="0.25">
      <c r="A28" s="16" t="s">
        <v>20</v>
      </c>
      <c r="B28" s="128" t="s">
        <v>79</v>
      </c>
      <c r="C28" s="56">
        <v>1.5</v>
      </c>
      <c r="D28" s="145">
        <f>'[1]Referência Soja'!D30</f>
        <v>24.1875</v>
      </c>
      <c r="E28" s="18">
        <f t="shared" si="0"/>
        <v>36.28125</v>
      </c>
    </row>
    <row r="29" spans="1:7" x14ac:dyDescent="0.25">
      <c r="A29" s="16" t="s">
        <v>160</v>
      </c>
      <c r="B29" s="128" t="s">
        <v>92</v>
      </c>
      <c r="C29" s="56">
        <v>0.1</v>
      </c>
      <c r="D29" s="145">
        <f>'[1]Referência Soja'!D32</f>
        <v>18.486666666666668</v>
      </c>
      <c r="E29" s="18">
        <f t="shared" si="0"/>
        <v>1.8486666666666669</v>
      </c>
    </row>
    <row r="30" spans="1:7" x14ac:dyDescent="0.25">
      <c r="A30" s="16" t="s">
        <v>145</v>
      </c>
      <c r="B30" s="129" t="s">
        <v>92</v>
      </c>
      <c r="C30" s="56">
        <v>0.25</v>
      </c>
      <c r="D30" s="145">
        <f>'[1]Referência Soja'!D36</f>
        <v>24.125</v>
      </c>
      <c r="E30" s="18">
        <f t="shared" si="0"/>
        <v>6.03125</v>
      </c>
    </row>
    <row r="31" spans="1:7" x14ac:dyDescent="0.25">
      <c r="A31" s="16" t="s">
        <v>25</v>
      </c>
      <c r="B31" s="129" t="s">
        <v>92</v>
      </c>
      <c r="C31" s="56">
        <v>0.3</v>
      </c>
      <c r="D31" s="145">
        <f>'[1]Referência Soja'!D37</f>
        <v>131.5</v>
      </c>
      <c r="E31" s="18">
        <f t="shared" si="0"/>
        <v>39.449999999999996</v>
      </c>
    </row>
    <row r="32" spans="1:7" x14ac:dyDescent="0.25">
      <c r="A32" s="16" t="s">
        <v>91</v>
      </c>
      <c r="B32" s="129" t="s">
        <v>79</v>
      </c>
      <c r="C32" s="56">
        <v>2.5000000000000001E-3</v>
      </c>
      <c r="D32" s="145">
        <f>'[1]Referência Soja'!D38</f>
        <v>2385</v>
      </c>
      <c r="E32" s="18">
        <f>C32*D32</f>
        <v>5.9625000000000004</v>
      </c>
    </row>
    <row r="33" spans="1:5" x14ac:dyDescent="0.25">
      <c r="A33" s="16" t="s">
        <v>93</v>
      </c>
      <c r="B33" s="129" t="s">
        <v>14</v>
      </c>
      <c r="C33" s="56">
        <v>0.1</v>
      </c>
      <c r="D33" s="145">
        <f>'[1]Referência Soja'!D39</f>
        <v>2287</v>
      </c>
      <c r="E33" s="18">
        <f>C33*D33</f>
        <v>228.70000000000002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713.71533333333332</v>
      </c>
    </row>
    <row r="35" spans="1:5" x14ac:dyDescent="0.25">
      <c r="A35" s="22" t="s">
        <v>146</v>
      </c>
      <c r="B35" s="22"/>
      <c r="C35" s="33"/>
      <c r="D35" s="22"/>
      <c r="E35" s="5"/>
    </row>
    <row r="36" spans="1:5" x14ac:dyDescent="0.25">
      <c r="A36" s="16" t="s">
        <v>161</v>
      </c>
      <c r="B36" s="45" t="s">
        <v>148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162</v>
      </c>
      <c r="B37" s="45" t="s">
        <v>148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126</v>
      </c>
      <c r="B38" s="45" t="s">
        <v>148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163</v>
      </c>
      <c r="B39" s="45" t="s">
        <v>148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152</v>
      </c>
      <c r="B40" s="45" t="s">
        <v>148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153</v>
      </c>
      <c r="B41" s="45" t="s">
        <v>148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154</v>
      </c>
      <c r="B43" s="48"/>
      <c r="C43" s="49"/>
      <c r="D43" s="33"/>
      <c r="E43" s="5"/>
    </row>
    <row r="44" spans="1:5" x14ac:dyDescent="0.25">
      <c r="A44" s="14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155</v>
      </c>
      <c r="B45" s="45" t="s">
        <v>156</v>
      </c>
      <c r="C45" s="35">
        <v>1.3</v>
      </c>
      <c r="D45" s="36">
        <v>270</v>
      </c>
      <c r="E45" s="18">
        <f t="shared" si="2"/>
        <v>351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851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4451.275333333333</v>
      </c>
    </row>
    <row r="50" spans="1:4" x14ac:dyDescent="0.25">
      <c r="A50" s="227" t="s">
        <v>53</v>
      </c>
      <c r="B50" s="228"/>
    </row>
    <row r="51" spans="1:4" x14ac:dyDescent="0.25">
      <c r="A51" s="15" t="str">
        <f>A10</f>
        <v>1-Insumos</v>
      </c>
      <c r="B51" s="25">
        <f>E14</f>
        <v>1786.56</v>
      </c>
    </row>
    <row r="52" spans="1:4" x14ac:dyDescent="0.25">
      <c r="A52" s="22" t="str">
        <f>A15</f>
        <v>2-Tratos Culturais</v>
      </c>
      <c r="B52" s="25">
        <f>E34</f>
        <v>713.71533333333332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851</v>
      </c>
    </row>
    <row r="55" spans="1:4" x14ac:dyDescent="0.25">
      <c r="A55" s="11" t="s">
        <v>65</v>
      </c>
      <c r="B55" s="203">
        <f>SUM(B51:B54)</f>
        <v>4451.275333333333</v>
      </c>
    </row>
    <row r="58" spans="1:4" x14ac:dyDescent="0.25">
      <c r="A58" s="229" t="s">
        <v>551</v>
      </c>
      <c r="B58" s="229"/>
      <c r="C58" s="229"/>
      <c r="D58" s="229"/>
    </row>
    <row r="59" spans="1:4" x14ac:dyDescent="0.25">
      <c r="A59" t="s">
        <v>54</v>
      </c>
    </row>
    <row r="60" spans="1:4" ht="15.75" x14ac:dyDescent="0.25">
      <c r="A60" s="225" t="s">
        <v>55</v>
      </c>
      <c r="B60" s="225"/>
      <c r="C60" s="225"/>
      <c r="D60" s="225"/>
    </row>
    <row r="61" spans="1:4" ht="15.75" x14ac:dyDescent="0.25">
      <c r="A61" s="225" t="s">
        <v>57</v>
      </c>
      <c r="B61" s="225"/>
      <c r="C61" s="225"/>
      <c r="D61" s="225"/>
    </row>
    <row r="62" spans="1:4" ht="15.75" x14ac:dyDescent="0.25">
      <c r="A62" s="225" t="s">
        <v>401</v>
      </c>
      <c r="B62" s="225"/>
      <c r="C62" s="225"/>
      <c r="D62" s="225"/>
    </row>
    <row r="63" spans="1:4" ht="15.75" x14ac:dyDescent="0.25">
      <c r="A63" s="225" t="s">
        <v>57</v>
      </c>
      <c r="B63" s="225"/>
      <c r="C63" s="225"/>
      <c r="D63" s="225"/>
    </row>
    <row r="64" spans="1:4" ht="15.75" x14ac:dyDescent="0.25">
      <c r="A64" s="225" t="s">
        <v>401</v>
      </c>
      <c r="B64" s="225"/>
      <c r="C64" s="225"/>
      <c r="D64" s="225"/>
    </row>
    <row r="66" spans="1:2" ht="15.75" x14ac:dyDescent="0.25">
      <c r="A66" s="225" t="s">
        <v>58</v>
      </c>
      <c r="B66" s="225"/>
    </row>
  </sheetData>
  <mergeCells count="27">
    <mergeCell ref="A50:B50"/>
    <mergeCell ref="A58:B58"/>
    <mergeCell ref="C58:D58"/>
    <mergeCell ref="A61:B61"/>
    <mergeCell ref="C61:D61"/>
    <mergeCell ref="A60:B60"/>
    <mergeCell ref="C60:D60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62:B62"/>
    <mergeCell ref="C62:D62"/>
    <mergeCell ref="A66:B66"/>
    <mergeCell ref="A63:B63"/>
    <mergeCell ref="C63:D63"/>
    <mergeCell ref="A64:B64"/>
    <mergeCell ref="C64:D6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51" workbookViewId="0">
      <selection activeCell="B60" sqref="B60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6.25" customHeight="1" x14ac:dyDescent="0.25">
      <c r="A2" s="231"/>
      <c r="B2" s="232"/>
      <c r="C2" s="232"/>
      <c r="D2" s="232"/>
      <c r="E2" s="232"/>
    </row>
    <row r="3" spans="1:5" x14ac:dyDescent="0.25">
      <c r="A3" s="233" t="s">
        <v>164</v>
      </c>
      <c r="B3" s="233"/>
      <c r="C3" s="234" t="s">
        <v>71</v>
      </c>
      <c r="D3" s="235"/>
      <c r="E3" s="236"/>
    </row>
    <row r="4" spans="1:5" x14ac:dyDescent="0.25">
      <c r="A4" s="237" t="s">
        <v>434</v>
      </c>
      <c r="B4" s="238"/>
      <c r="C4" s="234" t="s">
        <v>165</v>
      </c>
      <c r="D4" s="235"/>
      <c r="E4" s="236"/>
    </row>
    <row r="5" spans="1:5" ht="15.75" x14ac:dyDescent="0.25">
      <c r="A5" s="239" t="s">
        <v>545</v>
      </c>
      <c r="B5" s="239"/>
      <c r="C5" s="240" t="s">
        <v>284</v>
      </c>
      <c r="D5" s="241"/>
      <c r="E5" s="242"/>
    </row>
    <row r="6" spans="1:5" ht="15.75" x14ac:dyDescent="0.25">
      <c r="A6" s="243" t="s">
        <v>557</v>
      </c>
      <c r="B6" s="244"/>
      <c r="C6" s="240" t="s">
        <v>435</v>
      </c>
      <c r="D6" s="241"/>
      <c r="E6" s="242"/>
    </row>
    <row r="7" spans="1:5" x14ac:dyDescent="0.25">
      <c r="A7" s="245" t="s">
        <v>73</v>
      </c>
      <c r="B7" s="246"/>
      <c r="C7" s="246"/>
      <c r="D7" s="246"/>
      <c r="E7" s="247"/>
    </row>
    <row r="8" spans="1:5" x14ac:dyDescent="0.25">
      <c r="A8" s="230" t="s">
        <v>140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78</v>
      </c>
      <c r="B11" s="55" t="s">
        <v>114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v>3675</v>
      </c>
      <c r="E12" s="18">
        <f t="shared" ref="E12:E14" si="0">C12*D12</f>
        <v>1102.5</v>
      </c>
    </row>
    <row r="13" spans="1:5" x14ac:dyDescent="0.25">
      <c r="A13" s="16" t="s">
        <v>166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13992.5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161</v>
      </c>
      <c r="B17" s="128" t="s">
        <v>148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167</v>
      </c>
      <c r="B18" s="128" t="s">
        <v>148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168</v>
      </c>
      <c r="B19" s="128" t="s">
        <v>148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162</v>
      </c>
      <c r="B20" s="128" t="s">
        <v>148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169</v>
      </c>
      <c r="B21" s="128" t="s">
        <v>148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170</v>
      </c>
      <c r="B22" s="128" t="s">
        <v>148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4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0.4</v>
      </c>
      <c r="D25" s="46">
        <v>1950</v>
      </c>
      <c r="E25" s="18">
        <f t="shared" ref="E25:E35" si="2">C25*D25</f>
        <v>780</v>
      </c>
    </row>
    <row r="26" spans="1:5" x14ac:dyDescent="0.25">
      <c r="A26" s="34" t="s">
        <v>93</v>
      </c>
      <c r="B26" s="45" t="s">
        <v>14</v>
      </c>
      <c r="C26" s="57">
        <v>0.4</v>
      </c>
      <c r="D26" s="46">
        <v>3240</v>
      </c>
      <c r="E26" s="18">
        <f t="shared" si="2"/>
        <v>1296</v>
      </c>
    </row>
    <row r="27" spans="1:5" x14ac:dyDescent="0.25">
      <c r="A27" s="34" t="s">
        <v>29</v>
      </c>
      <c r="B27" s="45" t="s">
        <v>92</v>
      </c>
      <c r="C27" s="57">
        <v>0.45</v>
      </c>
      <c r="D27" s="46">
        <v>86.4</v>
      </c>
      <c r="E27" s="18">
        <f t="shared" si="2"/>
        <v>38.880000000000003</v>
      </c>
    </row>
    <row r="28" spans="1:5" x14ac:dyDescent="0.25">
      <c r="A28" s="34" t="s">
        <v>30</v>
      </c>
      <c r="B28" s="45" t="s">
        <v>92</v>
      </c>
      <c r="C28" s="57">
        <v>0.2</v>
      </c>
      <c r="D28" s="46">
        <v>531</v>
      </c>
      <c r="E28" s="18">
        <f t="shared" si="2"/>
        <v>106.2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93</v>
      </c>
      <c r="E30" s="18">
        <f t="shared" si="2"/>
        <v>186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78</v>
      </c>
      <c r="E31" s="18">
        <f t="shared" si="2"/>
        <v>124.80000000000001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98</v>
      </c>
      <c r="E33" s="18">
        <f t="shared" si="2"/>
        <v>980</v>
      </c>
    </row>
    <row r="34" spans="1:5" x14ac:dyDescent="0.25">
      <c r="A34" s="146" t="s">
        <v>21</v>
      </c>
      <c r="B34" s="45" t="s">
        <v>92</v>
      </c>
      <c r="C34" s="57">
        <v>0.5</v>
      </c>
      <c r="D34" s="46">
        <v>135</v>
      </c>
      <c r="E34" s="18">
        <f t="shared" si="2"/>
        <v>67.5</v>
      </c>
    </row>
    <row r="35" spans="1:5" x14ac:dyDescent="0.25">
      <c r="A35" s="146" t="s">
        <v>22</v>
      </c>
      <c r="B35" s="45" t="s">
        <v>79</v>
      </c>
      <c r="C35" s="57">
        <v>3</v>
      </c>
      <c r="D35" s="46">
        <v>37.5</v>
      </c>
      <c r="E35" s="18">
        <f t="shared" si="2"/>
        <v>112.5</v>
      </c>
    </row>
    <row r="36" spans="1:5" x14ac:dyDescent="0.25">
      <c r="A36" s="3" t="s">
        <v>51</v>
      </c>
      <c r="B36" s="31"/>
      <c r="C36" s="32"/>
      <c r="D36" s="32"/>
      <c r="E36" s="4">
        <f>SUM(E25:E35)</f>
        <v>6167.05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126</v>
      </c>
      <c r="B38" s="45" t="s">
        <v>148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171</v>
      </c>
      <c r="B39" s="45" t="s">
        <v>148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148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172</v>
      </c>
      <c r="B41" s="45" t="s">
        <v>125</v>
      </c>
      <c r="C41" s="57">
        <v>1</v>
      </c>
      <c r="D41" s="41">
        <v>150</v>
      </c>
      <c r="E41" s="18">
        <f t="shared" si="3"/>
        <v>150</v>
      </c>
    </row>
    <row r="42" spans="1:5" x14ac:dyDescent="0.25">
      <c r="A42" s="50" t="s">
        <v>103</v>
      </c>
      <c r="B42" s="51"/>
      <c r="C42" s="52"/>
      <c r="D42" s="53"/>
      <c r="E42" s="4">
        <f>SUM(E38:E41)</f>
        <v>1350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173</v>
      </c>
      <c r="B44" s="16" t="s">
        <v>48</v>
      </c>
      <c r="C44" s="45">
        <v>2800</v>
      </c>
      <c r="D44" s="18">
        <v>3.1</v>
      </c>
      <c r="E44" s="18">
        <f t="shared" ref="E44:E49" si="4">C44*D44</f>
        <v>8680</v>
      </c>
    </row>
    <row r="45" spans="1:5" x14ac:dyDescent="0.25">
      <c r="A45" s="16" t="s">
        <v>132</v>
      </c>
      <c r="B45" s="16" t="s">
        <v>174</v>
      </c>
      <c r="C45" s="45">
        <v>2800</v>
      </c>
      <c r="D45" s="18">
        <v>4.3</v>
      </c>
      <c r="E45" s="18">
        <f t="shared" si="4"/>
        <v>12040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175</v>
      </c>
      <c r="B47" s="16" t="s">
        <v>48</v>
      </c>
      <c r="C47" s="45">
        <v>70</v>
      </c>
      <c r="D47" s="18">
        <v>130</v>
      </c>
      <c r="E47" s="18">
        <f t="shared" si="4"/>
        <v>9100</v>
      </c>
    </row>
    <row r="48" spans="1:5" x14ac:dyDescent="0.25">
      <c r="A48" s="16" t="s">
        <v>134</v>
      </c>
      <c r="B48" s="16" t="s">
        <v>48</v>
      </c>
      <c r="C48" s="45">
        <v>70</v>
      </c>
      <c r="D48" s="18">
        <v>130</v>
      </c>
      <c r="E48" s="18">
        <f t="shared" si="4"/>
        <v>9100</v>
      </c>
    </row>
    <row r="49" spans="1:5" x14ac:dyDescent="0.25">
      <c r="A49" s="16" t="s">
        <v>135</v>
      </c>
      <c r="B49" s="16" t="s">
        <v>148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4">
        <f>SUM(E44:E49)</f>
        <v>43620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67379.55</v>
      </c>
    </row>
    <row r="54" spans="1:5" x14ac:dyDescent="0.25">
      <c r="A54" s="227" t="s">
        <v>53</v>
      </c>
      <c r="B54" s="228"/>
    </row>
    <row r="55" spans="1:5" x14ac:dyDescent="0.25">
      <c r="A55" s="15" t="s">
        <v>141</v>
      </c>
      <c r="B55" s="4">
        <f>E15</f>
        <v>13992.5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6167.05</v>
      </c>
    </row>
    <row r="58" spans="1:5" x14ac:dyDescent="0.25">
      <c r="A58" s="22" t="s">
        <v>95</v>
      </c>
      <c r="B58" s="25">
        <f>E42</f>
        <v>1350</v>
      </c>
    </row>
    <row r="59" spans="1:5" x14ac:dyDescent="0.25">
      <c r="A59" s="22" t="s">
        <v>104</v>
      </c>
      <c r="B59" s="25">
        <f>E50</f>
        <v>43620</v>
      </c>
    </row>
    <row r="60" spans="1:5" x14ac:dyDescent="0.25">
      <c r="A60" s="11" t="s">
        <v>52</v>
      </c>
      <c r="B60" s="38">
        <f>SUM(B55:B59)</f>
        <v>67379.55</v>
      </c>
    </row>
    <row r="63" spans="1:5" x14ac:dyDescent="0.25">
      <c r="A63" s="229" t="s">
        <v>551</v>
      </c>
      <c r="B63" s="229"/>
      <c r="C63" s="229"/>
      <c r="D63" s="229"/>
    </row>
    <row r="64" spans="1:5" x14ac:dyDescent="0.25">
      <c r="A64" t="s">
        <v>54</v>
      </c>
    </row>
    <row r="65" spans="1:4" ht="15.75" x14ac:dyDescent="0.25">
      <c r="A65" s="225" t="s">
        <v>55</v>
      </c>
      <c r="B65" s="225"/>
      <c r="C65" s="225"/>
      <c r="D65" s="225"/>
    </row>
    <row r="66" spans="1:4" ht="15.75" x14ac:dyDescent="0.25">
      <c r="A66" s="225" t="s">
        <v>57</v>
      </c>
      <c r="B66" s="225"/>
      <c r="C66" s="225"/>
      <c r="D66" s="225"/>
    </row>
    <row r="67" spans="1:4" ht="15.75" x14ac:dyDescent="0.25">
      <c r="A67" s="225" t="s">
        <v>401</v>
      </c>
      <c r="B67" s="225"/>
      <c r="C67" s="225"/>
      <c r="D67" s="225"/>
    </row>
    <row r="68" spans="1:4" ht="15.75" x14ac:dyDescent="0.25">
      <c r="A68" s="225" t="s">
        <v>58</v>
      </c>
      <c r="B68" s="225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C5:E5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2"/>
  <sheetViews>
    <sheetView topLeftCell="A41" workbookViewId="0">
      <selection activeCell="G11" sqref="G11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0.75" customHeight="1" x14ac:dyDescent="0.25">
      <c r="A2" s="231"/>
      <c r="B2" s="232"/>
      <c r="C2" s="232"/>
      <c r="D2" s="232"/>
      <c r="E2" s="232"/>
    </row>
    <row r="3" spans="1:5" x14ac:dyDescent="0.25">
      <c r="A3" s="233" t="s">
        <v>453</v>
      </c>
      <c r="B3" s="233"/>
      <c r="C3" s="234" t="s">
        <v>2</v>
      </c>
      <c r="D3" s="235"/>
      <c r="E3" s="236"/>
    </row>
    <row r="4" spans="1:5" x14ac:dyDescent="0.25">
      <c r="A4" s="237" t="s">
        <v>454</v>
      </c>
      <c r="B4" s="238"/>
      <c r="C4" s="234" t="s">
        <v>455</v>
      </c>
      <c r="D4" s="235"/>
      <c r="E4" s="236"/>
    </row>
    <row r="5" spans="1:5" ht="15.75" x14ac:dyDescent="0.25">
      <c r="A5" s="239" t="s">
        <v>545</v>
      </c>
      <c r="B5" s="239"/>
      <c r="C5" s="240" t="s">
        <v>311</v>
      </c>
      <c r="D5" s="241"/>
      <c r="E5" s="242"/>
    </row>
    <row r="6" spans="1:5" ht="15.75" x14ac:dyDescent="0.25">
      <c r="A6" s="243" t="s">
        <v>546</v>
      </c>
      <c r="B6" s="244"/>
      <c r="C6" s="240" t="s">
        <v>456</v>
      </c>
      <c r="D6" s="241"/>
      <c r="E6" s="242"/>
    </row>
    <row r="7" spans="1:5" x14ac:dyDescent="0.25">
      <c r="A7" s="245" t="s">
        <v>473</v>
      </c>
      <c r="B7" s="246"/>
      <c r="C7" s="246"/>
      <c r="D7" s="246"/>
      <c r="E7" s="247"/>
    </row>
    <row r="8" spans="1:5" x14ac:dyDescent="0.25">
      <c r="A8" s="230" t="s">
        <v>457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166</v>
      </c>
      <c r="B11" s="55" t="s">
        <v>60</v>
      </c>
      <c r="C11" s="56">
        <v>2</v>
      </c>
      <c r="D11" s="18">
        <f>'[1]Referência Manga'!D6</f>
        <v>230</v>
      </c>
      <c r="E11" s="158">
        <f t="shared" ref="E11:E15" si="0">C11*D11</f>
        <v>460</v>
      </c>
    </row>
    <row r="12" spans="1:5" x14ac:dyDescent="0.25">
      <c r="A12" s="16" t="s">
        <v>458</v>
      </c>
      <c r="B12" s="55" t="s">
        <v>14</v>
      </c>
      <c r="C12" s="56">
        <v>0.4</v>
      </c>
      <c r="D12" s="18">
        <f>'[1]Referência Manga'!D7</f>
        <v>2474.6666666666665</v>
      </c>
      <c r="E12" s="158">
        <f t="shared" si="0"/>
        <v>989.86666666666667</v>
      </c>
    </row>
    <row r="13" spans="1:5" x14ac:dyDescent="0.25">
      <c r="A13" s="16" t="s">
        <v>67</v>
      </c>
      <c r="B13" s="55" t="s">
        <v>14</v>
      </c>
      <c r="C13" s="56">
        <v>10</v>
      </c>
      <c r="D13" s="18">
        <f>'[1]Referência Manga'!D8</f>
        <v>450</v>
      </c>
      <c r="E13" s="158">
        <f t="shared" si="0"/>
        <v>4500</v>
      </c>
    </row>
    <row r="14" spans="1:5" x14ac:dyDescent="0.25">
      <c r="A14" s="16" t="s">
        <v>93</v>
      </c>
      <c r="B14" s="55" t="s">
        <v>14</v>
      </c>
      <c r="C14" s="56">
        <v>0.25</v>
      </c>
      <c r="D14" s="18">
        <f>'[1]Referência Manga'!D9</f>
        <v>2287</v>
      </c>
      <c r="E14" s="158">
        <f t="shared" si="0"/>
        <v>571.75</v>
      </c>
    </row>
    <row r="15" spans="1:5" x14ac:dyDescent="0.25">
      <c r="A15" s="16" t="s">
        <v>94</v>
      </c>
      <c r="B15" s="55" t="s">
        <v>14</v>
      </c>
      <c r="C15" s="56">
        <v>0.8</v>
      </c>
      <c r="D15" s="18">
        <f>'[1]Referência Manga'!D10</f>
        <v>3225</v>
      </c>
      <c r="E15" s="158">
        <f t="shared" si="0"/>
        <v>2580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9101.6166666666668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161</v>
      </c>
      <c r="B18" s="128" t="s">
        <v>148</v>
      </c>
      <c r="C18" s="56">
        <v>4</v>
      </c>
      <c r="D18" s="41">
        <v>150</v>
      </c>
      <c r="E18" s="158">
        <f>C18*D18</f>
        <v>600</v>
      </c>
    </row>
    <row r="19" spans="1:5" x14ac:dyDescent="0.25">
      <c r="A19" s="16" t="s">
        <v>459</v>
      </c>
      <c r="B19" s="128" t="s">
        <v>148</v>
      </c>
      <c r="C19" s="56">
        <v>5</v>
      </c>
      <c r="D19" s="41">
        <v>150</v>
      </c>
      <c r="E19" s="158">
        <f>C19*D19</f>
        <v>750</v>
      </c>
    </row>
    <row r="20" spans="1:5" x14ac:dyDescent="0.25">
      <c r="A20" s="34" t="s">
        <v>126</v>
      </c>
      <c r="B20" s="128" t="s">
        <v>148</v>
      </c>
      <c r="C20" s="56">
        <v>7</v>
      </c>
      <c r="D20" s="41">
        <v>150</v>
      </c>
      <c r="E20" s="158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45" t="s">
        <v>460</v>
      </c>
      <c r="C23" s="159">
        <v>1.5</v>
      </c>
      <c r="D23" s="46">
        <f>'[1]Referência Manga'!D12</f>
        <v>47.25</v>
      </c>
      <c r="E23" s="158">
        <f t="shared" ref="E23:E37" si="2">C23*D23</f>
        <v>70.875</v>
      </c>
    </row>
    <row r="24" spans="1:5" x14ac:dyDescent="0.25">
      <c r="A24" s="34" t="s">
        <v>30</v>
      </c>
      <c r="B24" s="45" t="s">
        <v>460</v>
      </c>
      <c r="C24" s="159">
        <v>1</v>
      </c>
      <c r="D24" s="46">
        <f>'[1]Referência Manga'!D13</f>
        <v>190</v>
      </c>
      <c r="E24" s="158">
        <f t="shared" si="2"/>
        <v>190</v>
      </c>
    </row>
    <row r="25" spans="1:5" x14ac:dyDescent="0.25">
      <c r="A25" s="34" t="s">
        <v>31</v>
      </c>
      <c r="B25" s="45" t="s">
        <v>460</v>
      </c>
      <c r="C25" s="159">
        <v>0.16</v>
      </c>
      <c r="D25" s="46">
        <f>'[1]Referência Manga'!D14</f>
        <v>408.33333333333331</v>
      </c>
      <c r="E25" s="158">
        <f t="shared" si="2"/>
        <v>65.333333333333329</v>
      </c>
    </row>
    <row r="26" spans="1:5" x14ac:dyDescent="0.25">
      <c r="A26" s="34" t="s">
        <v>69</v>
      </c>
      <c r="B26" s="45" t="s">
        <v>460</v>
      </c>
      <c r="C26" s="159">
        <v>0.6</v>
      </c>
      <c r="D26" s="46">
        <v>70</v>
      </c>
      <c r="E26" s="158">
        <f t="shared" si="2"/>
        <v>42</v>
      </c>
    </row>
    <row r="27" spans="1:5" x14ac:dyDescent="0.25">
      <c r="A27" s="34" t="s">
        <v>461</v>
      </c>
      <c r="B27" s="45" t="s">
        <v>460</v>
      </c>
      <c r="C27" s="159">
        <v>12</v>
      </c>
      <c r="D27" s="46">
        <f>'[1]Referência Manga'!D16</f>
        <v>21.083333333333332</v>
      </c>
      <c r="E27" s="158">
        <f t="shared" si="2"/>
        <v>253</v>
      </c>
    </row>
    <row r="28" spans="1:5" x14ac:dyDescent="0.25">
      <c r="A28" s="34" t="s">
        <v>462</v>
      </c>
      <c r="B28" s="45" t="s">
        <v>460</v>
      </c>
      <c r="C28" s="159">
        <v>6</v>
      </c>
      <c r="D28" s="46">
        <f>'[1]Referência Manga'!D17</f>
        <v>22</v>
      </c>
      <c r="E28" s="158">
        <f t="shared" si="2"/>
        <v>132</v>
      </c>
    </row>
    <row r="29" spans="1:5" x14ac:dyDescent="0.25">
      <c r="A29" s="34" t="s">
        <v>463</v>
      </c>
      <c r="B29" s="45" t="s">
        <v>460</v>
      </c>
      <c r="C29" s="159">
        <v>2</v>
      </c>
      <c r="D29" s="46">
        <f>'[1]Referência Manga'!D18</f>
        <v>94.25</v>
      </c>
      <c r="E29" s="158">
        <f t="shared" si="2"/>
        <v>188.5</v>
      </c>
    </row>
    <row r="30" spans="1:5" x14ac:dyDescent="0.25">
      <c r="A30" s="34" t="s">
        <v>16</v>
      </c>
      <c r="B30" s="45" t="s">
        <v>460</v>
      </c>
      <c r="C30" s="159">
        <v>0.6</v>
      </c>
      <c r="D30" s="46">
        <f>'[1]Referência Manga'!D19</f>
        <v>409.46</v>
      </c>
      <c r="E30" s="158">
        <f t="shared" si="2"/>
        <v>245.67599999999999</v>
      </c>
    </row>
    <row r="31" spans="1:5" x14ac:dyDescent="0.25">
      <c r="A31" s="34" t="s">
        <v>19</v>
      </c>
      <c r="B31" s="45" t="s">
        <v>460</v>
      </c>
      <c r="C31" s="159">
        <v>4</v>
      </c>
      <c r="D31" s="46">
        <f>'[1]Referência Manga'!D20</f>
        <v>67.168000000000006</v>
      </c>
      <c r="E31" s="158">
        <f t="shared" si="2"/>
        <v>268.67200000000003</v>
      </c>
    </row>
    <row r="32" spans="1:5" x14ac:dyDescent="0.25">
      <c r="A32" s="34" t="s">
        <v>20</v>
      </c>
      <c r="B32" s="45" t="s">
        <v>460</v>
      </c>
      <c r="C32" s="159">
        <v>2</v>
      </c>
      <c r="D32" s="46">
        <f>'[1]Referência Manga'!D21</f>
        <v>41.4</v>
      </c>
      <c r="E32" s="158">
        <f t="shared" si="2"/>
        <v>82.8</v>
      </c>
    </row>
    <row r="33" spans="1:5" x14ac:dyDescent="0.25">
      <c r="A33" s="34" t="s">
        <v>68</v>
      </c>
      <c r="B33" s="45" t="s">
        <v>460</v>
      </c>
      <c r="C33" s="159">
        <v>6</v>
      </c>
      <c r="D33" s="46">
        <f>'[1]Referência Manga'!D22</f>
        <v>25.574000000000002</v>
      </c>
      <c r="E33" s="158">
        <f t="shared" si="2"/>
        <v>153.44400000000002</v>
      </c>
    </row>
    <row r="34" spans="1:5" x14ac:dyDescent="0.25">
      <c r="A34" s="146" t="s">
        <v>22</v>
      </c>
      <c r="B34" s="45" t="s">
        <v>460</v>
      </c>
      <c r="C34" s="159">
        <v>0.8</v>
      </c>
      <c r="D34" s="46">
        <f>'[1]Referência Manga'!D23</f>
        <v>131.1</v>
      </c>
      <c r="E34" s="158">
        <f t="shared" si="2"/>
        <v>104.88</v>
      </c>
    </row>
    <row r="35" spans="1:5" x14ac:dyDescent="0.25">
      <c r="A35" s="146" t="s">
        <v>464</v>
      </c>
      <c r="B35" s="45" t="s">
        <v>460</v>
      </c>
      <c r="C35" s="159">
        <v>1.5</v>
      </c>
      <c r="D35" s="46">
        <f>'[1]Referência Manga'!D24</f>
        <v>26.25</v>
      </c>
      <c r="E35" s="158">
        <f t="shared" si="2"/>
        <v>39.375</v>
      </c>
    </row>
    <row r="36" spans="1:5" x14ac:dyDescent="0.25">
      <c r="A36" s="146" t="s">
        <v>465</v>
      </c>
      <c r="B36" s="45" t="s">
        <v>460</v>
      </c>
      <c r="C36" s="159">
        <v>1</v>
      </c>
      <c r="D36" s="46">
        <f>'[1]Referência Manga'!E25</f>
        <v>60</v>
      </c>
      <c r="E36" s="158">
        <f t="shared" si="2"/>
        <v>60</v>
      </c>
    </row>
    <row r="37" spans="1:5" x14ac:dyDescent="0.25">
      <c r="A37" s="146" t="s">
        <v>23</v>
      </c>
      <c r="B37" s="45" t="s">
        <v>460</v>
      </c>
      <c r="C37" s="159">
        <v>0.1</v>
      </c>
      <c r="D37" s="46">
        <f>'[1]Referência Manga'!E26</f>
        <v>1500</v>
      </c>
      <c r="E37" s="158">
        <f t="shared" si="2"/>
        <v>150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2046.5553333333332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60" t="s">
        <v>466</v>
      </c>
      <c r="B40" s="45" t="s">
        <v>148</v>
      </c>
      <c r="C40" s="57">
        <v>8</v>
      </c>
      <c r="D40" s="41">
        <v>150</v>
      </c>
      <c r="E40" s="158">
        <f>C40*D40</f>
        <v>1200</v>
      </c>
    </row>
    <row r="41" spans="1:5" x14ac:dyDescent="0.25">
      <c r="A41" s="34" t="s">
        <v>467</v>
      </c>
      <c r="B41" s="45" t="s">
        <v>148</v>
      </c>
      <c r="C41" s="57">
        <v>6</v>
      </c>
      <c r="D41" s="41">
        <v>150</v>
      </c>
      <c r="E41" s="158">
        <f t="shared" ref="E41:E46" si="3">C41*D41</f>
        <v>900</v>
      </c>
    </row>
    <row r="42" spans="1:5" x14ac:dyDescent="0.25">
      <c r="A42" s="34" t="s">
        <v>468</v>
      </c>
      <c r="B42" s="45" t="s">
        <v>63</v>
      </c>
      <c r="C42" s="57">
        <v>5</v>
      </c>
      <c r="D42" s="41">
        <v>126</v>
      </c>
      <c r="E42" s="158">
        <f t="shared" si="3"/>
        <v>630</v>
      </c>
    </row>
    <row r="43" spans="1:5" x14ac:dyDescent="0.25">
      <c r="A43" s="34" t="s">
        <v>469</v>
      </c>
      <c r="B43" s="45" t="s">
        <v>148</v>
      </c>
      <c r="C43" s="57">
        <v>5</v>
      </c>
      <c r="D43" s="41">
        <v>126</v>
      </c>
      <c r="E43" s="158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41">
        <v>126</v>
      </c>
      <c r="E44" s="158">
        <f t="shared" si="3"/>
        <v>1260</v>
      </c>
    </row>
    <row r="45" spans="1:5" x14ac:dyDescent="0.25">
      <c r="A45" s="34" t="s">
        <v>171</v>
      </c>
      <c r="B45" s="45" t="s">
        <v>148</v>
      </c>
      <c r="C45" s="57">
        <v>4</v>
      </c>
      <c r="D45" s="41">
        <v>150</v>
      </c>
      <c r="E45" s="158">
        <f t="shared" si="3"/>
        <v>600</v>
      </c>
    </row>
    <row r="46" spans="1:5" x14ac:dyDescent="0.25">
      <c r="A46" s="34" t="s">
        <v>470</v>
      </c>
      <c r="B46" s="45" t="s">
        <v>50</v>
      </c>
      <c r="C46" s="57">
        <v>1</v>
      </c>
      <c r="D46" s="41">
        <v>2050</v>
      </c>
      <c r="E46" s="158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132</v>
      </c>
      <c r="B49" s="16" t="s">
        <v>48</v>
      </c>
      <c r="C49" s="45">
        <v>20</v>
      </c>
      <c r="D49" s="18">
        <v>126</v>
      </c>
      <c r="E49" s="158">
        <f t="shared" ref="E49:E54" si="4">C49*D49</f>
        <v>2520</v>
      </c>
    </row>
    <row r="50" spans="1:5" x14ac:dyDescent="0.25">
      <c r="A50" s="16" t="s">
        <v>109</v>
      </c>
      <c r="B50" s="16" t="s">
        <v>48</v>
      </c>
      <c r="C50" s="45">
        <v>1</v>
      </c>
      <c r="D50" s="18">
        <v>1600</v>
      </c>
      <c r="E50" s="158">
        <f t="shared" si="4"/>
        <v>1600</v>
      </c>
    </row>
    <row r="51" spans="1:5" x14ac:dyDescent="0.25">
      <c r="A51" s="16" t="s">
        <v>175</v>
      </c>
      <c r="B51" s="16" t="s">
        <v>48</v>
      </c>
      <c r="C51" s="45">
        <v>10</v>
      </c>
      <c r="D51" s="18">
        <v>126</v>
      </c>
      <c r="E51" s="158">
        <f t="shared" si="4"/>
        <v>1260</v>
      </c>
    </row>
    <row r="52" spans="1:5" x14ac:dyDescent="0.25">
      <c r="A52" s="16" t="s">
        <v>471</v>
      </c>
      <c r="B52" s="16" t="s">
        <v>48</v>
      </c>
      <c r="C52" s="45">
        <v>7</v>
      </c>
      <c r="D52" s="18">
        <v>126</v>
      </c>
      <c r="E52" s="158">
        <f t="shared" si="4"/>
        <v>882</v>
      </c>
    </row>
    <row r="53" spans="1:5" x14ac:dyDescent="0.25">
      <c r="A53" s="16" t="s">
        <v>134</v>
      </c>
      <c r="B53" s="16" t="s">
        <v>48</v>
      </c>
      <c r="C53" s="45">
        <v>5</v>
      </c>
      <c r="D53" s="18">
        <v>126</v>
      </c>
      <c r="E53" s="158">
        <f t="shared" si="4"/>
        <v>630</v>
      </c>
    </row>
    <row r="54" spans="1:5" x14ac:dyDescent="0.25">
      <c r="A54" s="16" t="s">
        <v>135</v>
      </c>
      <c r="B54" s="16" t="s">
        <v>148</v>
      </c>
      <c r="C54" s="45">
        <v>3</v>
      </c>
      <c r="D54" s="18">
        <v>150</v>
      </c>
      <c r="E54" s="158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7342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28160.171999999999</v>
      </c>
    </row>
    <row r="59" spans="1:5" x14ac:dyDescent="0.25">
      <c r="A59" s="227" t="s">
        <v>53</v>
      </c>
      <c r="B59" s="228"/>
    </row>
    <row r="60" spans="1:5" x14ac:dyDescent="0.25">
      <c r="A60" s="15" t="s">
        <v>141</v>
      </c>
      <c r="B60" s="67">
        <f>E16</f>
        <v>9101.6166666666668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2046.5553333333332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7342</v>
      </c>
    </row>
    <row r="65" spans="1:4" x14ac:dyDescent="0.25">
      <c r="A65" s="11" t="s">
        <v>52</v>
      </c>
      <c r="B65" s="38">
        <f>SUM(B60:B64)</f>
        <v>28160.171999999999</v>
      </c>
    </row>
    <row r="68" spans="1:4" x14ac:dyDescent="0.25">
      <c r="A68" s="229" t="s">
        <v>551</v>
      </c>
      <c r="B68" s="229"/>
      <c r="C68" s="229"/>
      <c r="D68" s="229"/>
    </row>
    <row r="69" spans="1:4" x14ac:dyDescent="0.25">
      <c r="A69" t="s">
        <v>54</v>
      </c>
    </row>
    <row r="70" spans="1:4" ht="15.75" x14ac:dyDescent="0.25">
      <c r="A70" s="225" t="s">
        <v>55</v>
      </c>
      <c r="B70" s="225"/>
      <c r="C70" s="225"/>
      <c r="D70" s="225"/>
    </row>
    <row r="71" spans="1:4" ht="15.75" x14ac:dyDescent="0.25">
      <c r="A71" s="225" t="s">
        <v>57</v>
      </c>
      <c r="B71" s="225"/>
      <c r="C71" s="225"/>
      <c r="D71" s="225"/>
    </row>
    <row r="72" spans="1:4" ht="15.75" x14ac:dyDescent="0.25">
      <c r="A72" s="225" t="s">
        <v>401</v>
      </c>
      <c r="B72" s="225"/>
      <c r="C72" s="225"/>
      <c r="D72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7"/>
  <sheetViews>
    <sheetView topLeftCell="A38" workbookViewId="0">
      <selection activeCell="I11" sqref="I11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2.2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176</v>
      </c>
      <c r="B3" s="281"/>
      <c r="C3" s="240" t="s">
        <v>279</v>
      </c>
      <c r="D3" s="241"/>
      <c r="E3" s="242"/>
    </row>
    <row r="4" spans="1:5" ht="15.75" x14ac:dyDescent="0.25">
      <c r="A4" s="282" t="s">
        <v>276</v>
      </c>
      <c r="B4" s="282"/>
      <c r="C4" s="240" t="s">
        <v>280</v>
      </c>
      <c r="D4" s="241"/>
      <c r="E4" s="242"/>
    </row>
    <row r="5" spans="1:5" ht="15.75" x14ac:dyDescent="0.25">
      <c r="A5" s="239" t="s">
        <v>545</v>
      </c>
      <c r="B5" s="239"/>
      <c r="C5" s="240" t="s">
        <v>281</v>
      </c>
      <c r="D5" s="241"/>
      <c r="E5" s="242"/>
    </row>
    <row r="6" spans="1:5" ht="15.75" x14ac:dyDescent="0.25">
      <c r="A6" s="251" t="s">
        <v>558</v>
      </c>
      <c r="B6" s="284"/>
      <c r="C6" s="240" t="s">
        <v>278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87" t="s">
        <v>273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78</v>
      </c>
      <c r="B11" s="55" t="s">
        <v>79</v>
      </c>
      <c r="C11" s="56">
        <v>1.3</v>
      </c>
      <c r="D11" s="18">
        <f>'[1]Referência Feijão'!D7</f>
        <v>14</v>
      </c>
      <c r="E11" s="18">
        <f>C11*D11</f>
        <v>18.2</v>
      </c>
    </row>
    <row r="12" spans="1:5" x14ac:dyDescent="0.25">
      <c r="A12" s="16" t="s">
        <v>75</v>
      </c>
      <c r="B12" s="55" t="s">
        <v>14</v>
      </c>
      <c r="C12" s="56">
        <v>0.35</v>
      </c>
      <c r="D12" s="18">
        <f>'[1]Referência Feijão'!D6</f>
        <v>3060.5</v>
      </c>
      <c r="E12" s="18">
        <f>C12*D12</f>
        <v>1071.175</v>
      </c>
    </row>
    <row r="13" spans="1:5" x14ac:dyDescent="0.25">
      <c r="A13" s="16" t="s">
        <v>166</v>
      </c>
      <c r="B13" s="55" t="s">
        <v>14</v>
      </c>
      <c r="C13" s="56">
        <v>1</v>
      </c>
      <c r="D13" s="18">
        <f>'[1]Referência Feijão'!D8</f>
        <v>230</v>
      </c>
      <c r="E13" s="18">
        <f>C13*D13</f>
        <v>230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1319.375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177</v>
      </c>
      <c r="B16" s="128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8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0.34</v>
      </c>
      <c r="D20" s="46">
        <f>'[1]Referência Feijão'!D10</f>
        <v>2474.6666666666665</v>
      </c>
      <c r="E20" s="46">
        <f>C20*D20</f>
        <v>841.38666666666666</v>
      </c>
    </row>
    <row r="21" spans="1:5" x14ac:dyDescent="0.25">
      <c r="A21" s="34" t="s">
        <v>32</v>
      </c>
      <c r="B21" s="45" t="s">
        <v>92</v>
      </c>
      <c r="C21" s="57">
        <v>2</v>
      </c>
      <c r="D21" s="46">
        <f>'[1]Referência Feijão'!D11</f>
        <v>21.083333333333332</v>
      </c>
      <c r="E21" s="46">
        <f t="shared" ref="E21:E30" si="0">C21*D21</f>
        <v>42.166666666666664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28.339999999999996</v>
      </c>
      <c r="E22" s="46">
        <f t="shared" si="0"/>
        <v>56.679999999999993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47</v>
      </c>
      <c r="E23" s="46">
        <f t="shared" si="0"/>
        <v>47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64.8</v>
      </c>
      <c r="E24" s="46">
        <f t="shared" si="0"/>
        <v>32.4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24.833333333333332</v>
      </c>
      <c r="E25" s="46">
        <f t="shared" si="0"/>
        <v>49.666666666666664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47.25</v>
      </c>
      <c r="E26" s="46">
        <f t="shared" si="0"/>
        <v>94.5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24.1875</v>
      </c>
      <c r="E27" s="46">
        <f t="shared" si="0"/>
        <v>48.375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408.33333333333331</v>
      </c>
      <c r="E28" s="46">
        <f t="shared" si="0"/>
        <v>285.83333333333331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123</v>
      </c>
      <c r="E29" s="46">
        <f t="shared" si="0"/>
        <v>147.6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54</v>
      </c>
      <c r="E30" s="46">
        <f t="shared" si="0"/>
        <v>43.2</v>
      </c>
    </row>
    <row r="31" spans="1:5" x14ac:dyDescent="0.25">
      <c r="A31" s="3" t="s">
        <v>51</v>
      </c>
      <c r="B31" s="31"/>
      <c r="C31" s="32"/>
      <c r="D31" s="32"/>
      <c r="E31" s="4">
        <f>SUM(E20:E30)</f>
        <v>1688.8083333333332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126</v>
      </c>
      <c r="B33" s="45" t="s">
        <v>148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171</v>
      </c>
      <c r="B34" s="45" t="s">
        <v>148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148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178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179</v>
      </c>
      <c r="B39" s="16" t="s">
        <v>180</v>
      </c>
      <c r="C39" s="45">
        <v>1</v>
      </c>
      <c r="D39" s="18">
        <v>900</v>
      </c>
      <c r="E39" s="18">
        <f>C39*D39</f>
        <v>900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2400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6983.1833333333334</v>
      </c>
    </row>
    <row r="44" spans="1:5" x14ac:dyDescent="0.25">
      <c r="A44" s="227" t="s">
        <v>53</v>
      </c>
      <c r="B44" s="228"/>
    </row>
    <row r="45" spans="1:5" x14ac:dyDescent="0.25">
      <c r="A45" s="15" t="str">
        <f>A10</f>
        <v>1-Insumos</v>
      </c>
      <c r="B45" s="25">
        <f>E14</f>
        <v>1319.375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1688.8083333333332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2400</v>
      </c>
    </row>
    <row r="50" spans="1:4" x14ac:dyDescent="0.25">
      <c r="A50" s="11" t="str">
        <f>A41</f>
        <v xml:space="preserve">TOTAL </v>
      </c>
      <c r="B50" s="38">
        <f>E41</f>
        <v>6983.1833333333334</v>
      </c>
    </row>
    <row r="53" spans="1:4" x14ac:dyDescent="0.25">
      <c r="A53" s="229" t="s">
        <v>551</v>
      </c>
      <c r="B53" s="229"/>
      <c r="C53" s="229"/>
      <c r="D53" s="229"/>
    </row>
    <row r="54" spans="1:4" x14ac:dyDescent="0.25">
      <c r="A54" t="s">
        <v>54</v>
      </c>
    </row>
    <row r="55" spans="1:4" ht="15.75" x14ac:dyDescent="0.25">
      <c r="A55" s="225" t="s">
        <v>55</v>
      </c>
      <c r="B55" s="225"/>
      <c r="C55" s="225"/>
      <c r="D55" s="225"/>
    </row>
    <row r="56" spans="1:4" ht="15.75" x14ac:dyDescent="0.25">
      <c r="A56" s="225" t="s">
        <v>57</v>
      </c>
      <c r="B56" s="225"/>
      <c r="C56" s="225"/>
      <c r="D56" s="225"/>
    </row>
    <row r="57" spans="1:4" ht="15.75" x14ac:dyDescent="0.25">
      <c r="A57" s="225" t="s">
        <v>401</v>
      </c>
      <c r="B57" s="225"/>
      <c r="C57" s="225"/>
      <c r="D57" s="225"/>
    </row>
  </sheetData>
  <mergeCells count="22"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6:B6"/>
    <mergeCell ref="A55:B55"/>
    <mergeCell ref="C55:D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topLeftCell="A32" workbookViewId="0">
      <selection activeCell="C4" sqref="C4:E4"/>
    </sheetView>
  </sheetViews>
  <sheetFormatPr defaultRowHeight="15" x14ac:dyDescent="0.25"/>
  <cols>
    <col min="1" max="1" width="35.140625" bestFit="1" customWidth="1"/>
    <col min="2" max="2" width="15.7109375" customWidth="1"/>
    <col min="3" max="3" width="15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1.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183</v>
      </c>
      <c r="B3" s="281"/>
      <c r="C3" s="240" t="s">
        <v>282</v>
      </c>
      <c r="D3" s="241"/>
      <c r="E3" s="242"/>
    </row>
    <row r="4" spans="1:5" ht="15.75" x14ac:dyDescent="0.25">
      <c r="A4" s="282" t="s">
        <v>276</v>
      </c>
      <c r="B4" s="282"/>
      <c r="C4" s="240" t="s">
        <v>500</v>
      </c>
      <c r="D4" s="241"/>
      <c r="E4" s="242"/>
    </row>
    <row r="5" spans="1:5" ht="15.75" x14ac:dyDescent="0.25">
      <c r="A5" s="239" t="s">
        <v>545</v>
      </c>
      <c r="B5" s="239"/>
      <c r="C5" s="240" t="s">
        <v>439</v>
      </c>
      <c r="D5" s="241"/>
      <c r="E5" s="242"/>
    </row>
    <row r="6" spans="1:5" ht="15.75" x14ac:dyDescent="0.25">
      <c r="A6" s="251" t="s">
        <v>593</v>
      </c>
      <c r="B6" s="236"/>
      <c r="C6" s="240" t="s">
        <v>440</v>
      </c>
      <c r="D6" s="241"/>
      <c r="E6" s="242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78</v>
      </c>
      <c r="B11" s="16" t="s">
        <v>114</v>
      </c>
      <c r="C11" s="16">
        <v>1</v>
      </c>
      <c r="D11" s="18">
        <f>'[1]Referência Beterraba'!D6</f>
        <v>2400</v>
      </c>
      <c r="E11" s="18">
        <f>C11*D11</f>
        <v>2400</v>
      </c>
    </row>
    <row r="12" spans="1:5" x14ac:dyDescent="0.25">
      <c r="A12" s="16" t="s">
        <v>184</v>
      </c>
      <c r="B12" s="16" t="s">
        <v>14</v>
      </c>
      <c r="C12" s="16">
        <v>2</v>
      </c>
      <c r="D12" s="18">
        <f>'[1]Referência Beterraba'!D7</f>
        <v>230</v>
      </c>
      <c r="E12" s="18">
        <f t="shared" ref="E12:E23" si="0">C12*D12</f>
        <v>460</v>
      </c>
    </row>
    <row r="13" spans="1:5" x14ac:dyDescent="0.25">
      <c r="A13" s="16" t="s">
        <v>185</v>
      </c>
      <c r="B13" s="16" t="s">
        <v>14</v>
      </c>
      <c r="C13" s="16">
        <v>1.8</v>
      </c>
      <c r="D13" s="18">
        <f>'[1]Referência Beterraba'!D8</f>
        <v>3225</v>
      </c>
      <c r="E13" s="18">
        <f t="shared" si="0"/>
        <v>5805</v>
      </c>
    </row>
    <row r="14" spans="1:5" x14ac:dyDescent="0.25">
      <c r="A14" s="16" t="s">
        <v>186</v>
      </c>
      <c r="B14" s="16" t="s">
        <v>14</v>
      </c>
      <c r="C14" s="16">
        <v>1.5</v>
      </c>
      <c r="D14" s="18">
        <f>'[1]Referência Beterraba'!D9</f>
        <v>2863</v>
      </c>
      <c r="E14" s="18">
        <f t="shared" si="0"/>
        <v>4294.5</v>
      </c>
    </row>
    <row r="15" spans="1:5" x14ac:dyDescent="0.25">
      <c r="A15" s="16" t="s">
        <v>182</v>
      </c>
      <c r="B15" s="16" t="s">
        <v>14</v>
      </c>
      <c r="C15" s="16">
        <v>0.7</v>
      </c>
      <c r="D15" s="18">
        <f>'[1]Referência Beterraba'!D10</f>
        <v>2474.6666666666665</v>
      </c>
      <c r="E15" s="18">
        <f t="shared" si="0"/>
        <v>1732.2666666666664</v>
      </c>
    </row>
    <row r="16" spans="1:5" x14ac:dyDescent="0.25">
      <c r="A16" s="16" t="s">
        <v>29</v>
      </c>
      <c r="B16" s="16" t="s">
        <v>187</v>
      </c>
      <c r="C16" s="16">
        <v>1</v>
      </c>
      <c r="D16" s="18">
        <f>'[1]Referência Beterraba'!D11</f>
        <v>123</v>
      </c>
      <c r="E16" s="18">
        <f t="shared" si="0"/>
        <v>123</v>
      </c>
    </row>
    <row r="17" spans="1:5" x14ac:dyDescent="0.25">
      <c r="A17" s="16" t="s">
        <v>30</v>
      </c>
      <c r="B17" s="16" t="s">
        <v>187</v>
      </c>
      <c r="C17" s="16">
        <v>0.09</v>
      </c>
      <c r="D17" s="18">
        <f>'[1]Referência Beterraba'!D12</f>
        <v>408.33333333333331</v>
      </c>
      <c r="E17" s="18">
        <f t="shared" si="0"/>
        <v>36.75</v>
      </c>
    </row>
    <row r="18" spans="1:5" x14ac:dyDescent="0.25">
      <c r="A18" s="16" t="s">
        <v>188</v>
      </c>
      <c r="B18" s="16" t="s">
        <v>187</v>
      </c>
      <c r="C18" s="16">
        <v>2</v>
      </c>
      <c r="D18" s="18">
        <f>'[1]Referência Beterraba'!D13</f>
        <v>96.75</v>
      </c>
      <c r="E18" s="18">
        <f t="shared" si="0"/>
        <v>193.5</v>
      </c>
    </row>
    <row r="19" spans="1:5" x14ac:dyDescent="0.25">
      <c r="A19" s="16" t="s">
        <v>22</v>
      </c>
      <c r="B19" s="16" t="s">
        <v>187</v>
      </c>
      <c r="C19" s="16">
        <v>2</v>
      </c>
      <c r="D19" s="18">
        <f>'[1]Referência Beterraba'!D14</f>
        <v>54</v>
      </c>
      <c r="E19" s="18">
        <f t="shared" si="0"/>
        <v>108</v>
      </c>
    </row>
    <row r="20" spans="1:5" x14ac:dyDescent="0.25">
      <c r="A20" s="16" t="s">
        <v>16</v>
      </c>
      <c r="B20" s="16" t="s">
        <v>187</v>
      </c>
      <c r="C20" s="132">
        <v>4</v>
      </c>
      <c r="D20" s="18">
        <f>'[1]Referência Beterraba'!D15</f>
        <v>67.168000000000006</v>
      </c>
      <c r="E20" s="18">
        <f t="shared" si="0"/>
        <v>268.67200000000003</v>
      </c>
    </row>
    <row r="21" spans="1:5" x14ac:dyDescent="0.25">
      <c r="A21" s="16" t="s">
        <v>123</v>
      </c>
      <c r="B21" s="16" t="s">
        <v>187</v>
      </c>
      <c r="C21" s="132">
        <v>0.8</v>
      </c>
      <c r="D21" s="18">
        <f>'[1]Referência Beterraba'!D16</f>
        <v>409.46</v>
      </c>
      <c r="E21" s="18">
        <f t="shared" si="0"/>
        <v>327.56799999999998</v>
      </c>
    </row>
    <row r="22" spans="1:5" x14ac:dyDescent="0.25">
      <c r="A22" s="16" t="s">
        <v>19</v>
      </c>
      <c r="B22" s="16" t="s">
        <v>187</v>
      </c>
      <c r="C22" s="132">
        <v>1.2</v>
      </c>
      <c r="D22" s="18">
        <f>'[1]Referência Beterraba'!D17</f>
        <v>42</v>
      </c>
      <c r="E22" s="18">
        <f t="shared" si="0"/>
        <v>50.4</v>
      </c>
    </row>
    <row r="23" spans="1:5" x14ac:dyDescent="0.25">
      <c r="A23" s="16" t="s">
        <v>20</v>
      </c>
      <c r="B23" s="16" t="s">
        <v>187</v>
      </c>
      <c r="C23" s="132">
        <v>2</v>
      </c>
      <c r="D23" s="18">
        <f>'[1]Referência Beterraba'!D18</f>
        <v>71.87</v>
      </c>
      <c r="E23" s="18">
        <f t="shared" si="0"/>
        <v>143.74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15943.396666666666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189</v>
      </c>
      <c r="B26" s="16" t="s">
        <v>115</v>
      </c>
      <c r="C26" s="35">
        <v>3</v>
      </c>
      <c r="D26" s="41">
        <v>150</v>
      </c>
      <c r="E26" s="148">
        <f>C26*D26</f>
        <v>450</v>
      </c>
    </row>
    <row r="27" spans="1:5" x14ac:dyDescent="0.25">
      <c r="A27" s="34" t="s">
        <v>81</v>
      </c>
      <c r="B27" s="16" t="s">
        <v>115</v>
      </c>
      <c r="C27" s="35">
        <v>4</v>
      </c>
      <c r="D27" s="41">
        <v>150</v>
      </c>
      <c r="E27" s="148">
        <f t="shared" ref="E27:E36" si="1">C27*D27</f>
        <v>600</v>
      </c>
    </row>
    <row r="28" spans="1:5" x14ac:dyDescent="0.25">
      <c r="A28" s="34" t="s">
        <v>190</v>
      </c>
      <c r="B28" s="16" t="s">
        <v>115</v>
      </c>
      <c r="C28" s="35">
        <v>4</v>
      </c>
      <c r="D28" s="41">
        <v>150</v>
      </c>
      <c r="E28" s="148">
        <f t="shared" si="1"/>
        <v>600</v>
      </c>
    </row>
    <row r="29" spans="1:5" x14ac:dyDescent="0.25">
      <c r="A29" s="34" t="s">
        <v>191</v>
      </c>
      <c r="B29" s="16" t="s">
        <v>115</v>
      </c>
      <c r="C29" s="35">
        <v>4</v>
      </c>
      <c r="D29" s="41">
        <v>150</v>
      </c>
      <c r="E29" s="148">
        <f t="shared" si="1"/>
        <v>600</v>
      </c>
    </row>
    <row r="30" spans="1:5" x14ac:dyDescent="0.25">
      <c r="A30" s="16" t="s">
        <v>192</v>
      </c>
      <c r="B30" s="16" t="s">
        <v>115</v>
      </c>
      <c r="C30" s="132">
        <v>4</v>
      </c>
      <c r="D30" s="41">
        <v>150</v>
      </c>
      <c r="E30" s="148">
        <f t="shared" si="1"/>
        <v>600</v>
      </c>
    </row>
    <row r="31" spans="1:5" x14ac:dyDescent="0.25">
      <c r="A31" s="16" t="s">
        <v>193</v>
      </c>
      <c r="B31" s="16" t="s">
        <v>48</v>
      </c>
      <c r="C31" s="132">
        <v>25</v>
      </c>
      <c r="D31" s="149">
        <v>130</v>
      </c>
      <c r="E31" s="148">
        <f t="shared" si="1"/>
        <v>3250</v>
      </c>
    </row>
    <row r="32" spans="1:5" x14ac:dyDescent="0.25">
      <c r="A32" s="16" t="s">
        <v>194</v>
      </c>
      <c r="B32" s="16" t="s">
        <v>115</v>
      </c>
      <c r="C32" s="132">
        <v>4</v>
      </c>
      <c r="D32" s="41">
        <v>150</v>
      </c>
      <c r="E32" s="148">
        <f t="shared" si="1"/>
        <v>600</v>
      </c>
    </row>
    <row r="33" spans="1:5" x14ac:dyDescent="0.25">
      <c r="A33" s="16" t="s">
        <v>195</v>
      </c>
      <c r="B33" s="16" t="s">
        <v>48</v>
      </c>
      <c r="C33" s="132">
        <v>5</v>
      </c>
      <c r="D33" s="149">
        <v>130</v>
      </c>
      <c r="E33" s="148">
        <f t="shared" si="1"/>
        <v>650</v>
      </c>
    </row>
    <row r="34" spans="1:5" x14ac:dyDescent="0.25">
      <c r="A34" s="16" t="s">
        <v>44</v>
      </c>
      <c r="B34" s="16" t="s">
        <v>48</v>
      </c>
      <c r="C34" s="132">
        <v>5</v>
      </c>
      <c r="D34" s="149">
        <v>130</v>
      </c>
      <c r="E34" s="148">
        <f t="shared" si="1"/>
        <v>650</v>
      </c>
    </row>
    <row r="35" spans="1:5" x14ac:dyDescent="0.25">
      <c r="A35" s="16" t="s">
        <v>127</v>
      </c>
      <c r="B35" s="16" t="s">
        <v>115</v>
      </c>
      <c r="C35" s="132">
        <v>3</v>
      </c>
      <c r="D35" s="41">
        <v>150</v>
      </c>
      <c r="E35" s="148">
        <f t="shared" si="1"/>
        <v>450</v>
      </c>
    </row>
    <row r="36" spans="1:5" x14ac:dyDescent="0.25">
      <c r="A36" s="16" t="s">
        <v>196</v>
      </c>
      <c r="B36" s="16" t="s">
        <v>115</v>
      </c>
      <c r="C36" s="132">
        <v>4</v>
      </c>
      <c r="D36" s="41">
        <v>150</v>
      </c>
      <c r="E36" s="14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9050</v>
      </c>
    </row>
    <row r="38" spans="1:5" x14ac:dyDescent="0.25">
      <c r="A38" s="22" t="s">
        <v>197</v>
      </c>
      <c r="B38" s="22"/>
      <c r="C38" s="33"/>
      <c r="D38" s="22"/>
      <c r="E38" s="5"/>
    </row>
    <row r="39" spans="1:5" x14ac:dyDescent="0.25">
      <c r="A39" s="16" t="s">
        <v>198</v>
      </c>
      <c r="B39" s="16" t="s">
        <v>48</v>
      </c>
      <c r="C39" s="132">
        <v>5</v>
      </c>
      <c r="D39" s="23">
        <v>130</v>
      </c>
      <c r="E39" s="23">
        <f t="shared" ref="E39:E44" si="2">C39*D39</f>
        <v>650</v>
      </c>
    </row>
    <row r="40" spans="1:5" x14ac:dyDescent="0.25">
      <c r="A40" s="16" t="s">
        <v>199</v>
      </c>
      <c r="B40" s="16" t="s">
        <v>115</v>
      </c>
      <c r="C40" s="132">
        <v>3</v>
      </c>
      <c r="D40" s="23">
        <v>1600</v>
      </c>
      <c r="E40" s="23">
        <f t="shared" si="2"/>
        <v>4800</v>
      </c>
    </row>
    <row r="41" spans="1:5" x14ac:dyDescent="0.25">
      <c r="A41" s="16" t="s">
        <v>134</v>
      </c>
      <c r="B41" s="16" t="s">
        <v>115</v>
      </c>
      <c r="C41" s="132">
        <v>12</v>
      </c>
      <c r="D41" s="23">
        <v>150</v>
      </c>
      <c r="E41" s="23">
        <f t="shared" si="2"/>
        <v>1800</v>
      </c>
    </row>
    <row r="42" spans="1:5" x14ac:dyDescent="0.25">
      <c r="A42" s="16" t="s">
        <v>200</v>
      </c>
      <c r="B42" s="16" t="s">
        <v>115</v>
      </c>
      <c r="C42" s="132">
        <v>10</v>
      </c>
      <c r="D42" s="23">
        <v>150</v>
      </c>
      <c r="E42" s="23">
        <f t="shared" si="2"/>
        <v>1500</v>
      </c>
    </row>
    <row r="43" spans="1:5" x14ac:dyDescent="0.25">
      <c r="A43" s="16" t="s">
        <v>201</v>
      </c>
      <c r="B43" s="16" t="s">
        <v>156</v>
      </c>
      <c r="C43" s="132">
        <v>1</v>
      </c>
      <c r="D43" s="23">
        <v>5000</v>
      </c>
      <c r="E43" s="23">
        <f t="shared" si="2"/>
        <v>5000</v>
      </c>
    </row>
    <row r="44" spans="1:5" x14ac:dyDescent="0.25">
      <c r="A44" s="16" t="s">
        <v>109</v>
      </c>
      <c r="B44" s="16" t="s">
        <v>156</v>
      </c>
      <c r="C44" s="132">
        <v>1</v>
      </c>
      <c r="D44" s="23">
        <v>2000</v>
      </c>
      <c r="E44" s="23">
        <f t="shared" si="2"/>
        <v>2000</v>
      </c>
    </row>
    <row r="45" spans="1:5" x14ac:dyDescent="0.25">
      <c r="A45" s="3" t="s">
        <v>51</v>
      </c>
      <c r="B45" s="31"/>
      <c r="C45" s="32"/>
      <c r="D45" s="32"/>
      <c r="E45" s="4">
        <f>SUM(E39:E44)</f>
        <v>15750</v>
      </c>
    </row>
    <row r="46" spans="1:5" x14ac:dyDescent="0.25">
      <c r="A46" s="37" t="s">
        <v>65</v>
      </c>
      <c r="B46" s="37"/>
      <c r="C46" s="37"/>
      <c r="D46" s="37"/>
      <c r="E46" s="38">
        <f>SUM(E45,E24,E37)</f>
        <v>40743.396666666667</v>
      </c>
    </row>
    <row r="49" spans="1:4" x14ac:dyDescent="0.25">
      <c r="A49" s="227" t="s">
        <v>53</v>
      </c>
      <c r="B49" s="228"/>
    </row>
    <row r="50" spans="1:4" x14ac:dyDescent="0.25">
      <c r="A50" s="15" t="str">
        <f>A10</f>
        <v>1-Insumos</v>
      </c>
      <c r="B50" s="25">
        <f>E24</f>
        <v>15943.396666666666</v>
      </c>
    </row>
    <row r="51" spans="1:4" x14ac:dyDescent="0.25">
      <c r="A51" s="22" t="str">
        <f>A25</f>
        <v>2-Serviços</v>
      </c>
      <c r="B51" s="25">
        <f>E37</f>
        <v>9050</v>
      </c>
    </row>
    <row r="52" spans="1:4" x14ac:dyDescent="0.25">
      <c r="A52" s="22" t="str">
        <f>A38</f>
        <v>3-Colheita</v>
      </c>
      <c r="B52" s="25">
        <f>E45</f>
        <v>15750</v>
      </c>
    </row>
    <row r="53" spans="1:4" x14ac:dyDescent="0.25">
      <c r="A53" s="11" t="s">
        <v>65</v>
      </c>
      <c r="B53" s="38">
        <f>SUM(B50:B52)</f>
        <v>40743.396666666667</v>
      </c>
    </row>
    <row r="56" spans="1:4" x14ac:dyDescent="0.25">
      <c r="A56" s="229" t="s">
        <v>551</v>
      </c>
      <c r="B56" s="229"/>
      <c r="C56" s="229"/>
      <c r="D56" s="229"/>
    </row>
    <row r="57" spans="1:4" x14ac:dyDescent="0.25">
      <c r="A57" t="s">
        <v>54</v>
      </c>
    </row>
    <row r="58" spans="1:4" ht="15.75" x14ac:dyDescent="0.25">
      <c r="A58" s="225" t="s">
        <v>55</v>
      </c>
      <c r="B58" s="225"/>
      <c r="C58" s="225"/>
      <c r="D58" s="225"/>
    </row>
    <row r="59" spans="1:4" ht="15.75" x14ac:dyDescent="0.25">
      <c r="A59" s="225" t="s">
        <v>57</v>
      </c>
      <c r="B59" s="225"/>
      <c r="C59" s="225"/>
      <c r="D59" s="225"/>
    </row>
    <row r="60" spans="1:4" ht="15.75" x14ac:dyDescent="0.25">
      <c r="A60" s="225" t="s">
        <v>401</v>
      </c>
      <c r="B60" s="225"/>
      <c r="C60" s="225"/>
      <c r="D60" s="225"/>
    </row>
    <row r="61" spans="1:4" ht="15.75" x14ac:dyDescent="0.25">
      <c r="A61" s="225" t="s">
        <v>58</v>
      </c>
      <c r="B61" s="225"/>
    </row>
  </sheetData>
  <mergeCells count="23"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  <mergeCell ref="A6:B6"/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14" workbookViewId="0">
      <selection activeCell="J46" sqref="J4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2.2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202</v>
      </c>
      <c r="B3" s="281"/>
      <c r="C3" s="240" t="s">
        <v>217</v>
      </c>
      <c r="D3" s="241"/>
      <c r="E3" s="242"/>
    </row>
    <row r="4" spans="1:5" ht="15.75" x14ac:dyDescent="0.25">
      <c r="A4" s="282" t="s">
        <v>276</v>
      </c>
      <c r="B4" s="282"/>
      <c r="C4" s="240" t="s">
        <v>283</v>
      </c>
      <c r="D4" s="241"/>
      <c r="E4" s="242"/>
    </row>
    <row r="5" spans="1:5" ht="15.75" x14ac:dyDescent="0.25">
      <c r="A5" s="239" t="s">
        <v>545</v>
      </c>
      <c r="B5" s="239"/>
      <c r="C5" s="240" t="s">
        <v>284</v>
      </c>
      <c r="D5" s="241"/>
      <c r="E5" s="242"/>
    </row>
    <row r="6" spans="1:5" ht="15.75" x14ac:dyDescent="0.25">
      <c r="A6" s="251" t="s">
        <v>587</v>
      </c>
      <c r="B6" s="284"/>
      <c r="C6" s="240" t="s">
        <v>285</v>
      </c>
      <c r="D6" s="241"/>
      <c r="E6" s="242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203</v>
      </c>
      <c r="B11" s="55" t="s">
        <v>586</v>
      </c>
      <c r="C11" s="45">
        <v>62500</v>
      </c>
      <c r="D11" s="18">
        <v>0.15</v>
      </c>
      <c r="E11" s="18">
        <f>C11*D11</f>
        <v>9375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'[1]Referência Repolho'!D7</f>
        <v>3148</v>
      </c>
      <c r="E12" s="18">
        <f>C12*D12</f>
        <v>3148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'[1]Referência Repolho'!D8</f>
        <v>2000</v>
      </c>
      <c r="E13" s="18">
        <f>C13*D13</f>
        <v>2000</v>
      </c>
    </row>
    <row r="14" spans="1:5" x14ac:dyDescent="0.25">
      <c r="A14" s="16" t="s">
        <v>204</v>
      </c>
      <c r="B14" s="55" t="s">
        <v>14</v>
      </c>
      <c r="C14" s="45">
        <v>6</v>
      </c>
      <c r="D14" s="18">
        <f>'[1]Referência Repolho'!D9</f>
        <v>500</v>
      </c>
      <c r="E14" s="18">
        <f>C14*D14</f>
        <v>3000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17523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115</v>
      </c>
      <c r="C17" s="57">
        <v>3</v>
      </c>
      <c r="D17" s="41">
        <v>150</v>
      </c>
      <c r="E17" s="148">
        <f>C17*D17</f>
        <v>450</v>
      </c>
    </row>
    <row r="18" spans="1:5" x14ac:dyDescent="0.25">
      <c r="A18" s="34" t="s">
        <v>116</v>
      </c>
      <c r="B18" s="45" t="s">
        <v>115</v>
      </c>
      <c r="C18" s="57">
        <v>3</v>
      </c>
      <c r="D18" s="41">
        <v>150</v>
      </c>
      <c r="E18" s="148">
        <f>C18*D18</f>
        <v>450</v>
      </c>
    </row>
    <row r="19" spans="1:5" x14ac:dyDescent="0.25">
      <c r="A19" s="34" t="s">
        <v>120</v>
      </c>
      <c r="B19" s="45" t="s">
        <v>115</v>
      </c>
      <c r="C19" s="57">
        <v>4</v>
      </c>
      <c r="D19" s="41">
        <v>150</v>
      </c>
      <c r="E19" s="14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205</v>
      </c>
      <c r="B22" s="128" t="s">
        <v>92</v>
      </c>
      <c r="C22" s="45">
        <v>2.1</v>
      </c>
      <c r="D22" s="60">
        <f>'[1]Referência Repolho'!D11</f>
        <v>43</v>
      </c>
      <c r="E22" s="18">
        <f>C22*D22</f>
        <v>90.3</v>
      </c>
    </row>
    <row r="23" spans="1:5" x14ac:dyDescent="0.25">
      <c r="A23" s="16" t="s">
        <v>206</v>
      </c>
      <c r="B23" s="128" t="s">
        <v>92</v>
      </c>
      <c r="C23" s="56">
        <v>1</v>
      </c>
      <c r="D23" s="60">
        <f>'[1]Referência Repolho'!D12</f>
        <v>270</v>
      </c>
      <c r="E23" s="18">
        <f t="shared" ref="E23:E32" si="0">C23*D23</f>
        <v>270</v>
      </c>
    </row>
    <row r="24" spans="1:5" x14ac:dyDescent="0.25">
      <c r="A24" s="16" t="s">
        <v>592</v>
      </c>
      <c r="B24" s="128" t="s">
        <v>79</v>
      </c>
      <c r="C24" s="56">
        <v>2</v>
      </c>
      <c r="D24" s="60">
        <f>'[1]Referência Repolho'!D13</f>
        <v>119</v>
      </c>
      <c r="E24" s="18">
        <f t="shared" si="0"/>
        <v>238</v>
      </c>
    </row>
    <row r="25" spans="1:5" x14ac:dyDescent="0.25">
      <c r="A25" s="34" t="s">
        <v>207</v>
      </c>
      <c r="B25" s="128" t="s">
        <v>92</v>
      </c>
      <c r="C25" s="56">
        <v>1.4</v>
      </c>
      <c r="D25" s="60">
        <f>'[1]Referência Repolho'!D14</f>
        <v>131.1</v>
      </c>
      <c r="E25" s="18">
        <f t="shared" si="0"/>
        <v>183.54</v>
      </c>
    </row>
    <row r="26" spans="1:5" x14ac:dyDescent="0.25">
      <c r="A26" s="16" t="s">
        <v>208</v>
      </c>
      <c r="B26" s="128" t="s">
        <v>92</v>
      </c>
      <c r="C26" s="56">
        <v>2</v>
      </c>
      <c r="D26" s="60">
        <f>'[1]Referência Repolho'!D15</f>
        <v>62.666666666666664</v>
      </c>
      <c r="E26" s="18">
        <f t="shared" si="0"/>
        <v>125.33333333333333</v>
      </c>
    </row>
    <row r="27" spans="1:5" x14ac:dyDescent="0.25">
      <c r="A27" s="16" t="s">
        <v>209</v>
      </c>
      <c r="B27" s="128" t="s">
        <v>92</v>
      </c>
      <c r="C27" s="56">
        <v>1.2</v>
      </c>
      <c r="D27" s="60">
        <f>'[1]Referência Repolho'!D16</f>
        <v>409.46</v>
      </c>
      <c r="E27" s="18">
        <f t="shared" si="0"/>
        <v>491.35199999999998</v>
      </c>
    </row>
    <row r="28" spans="1:5" x14ac:dyDescent="0.25">
      <c r="A28" s="16" t="s">
        <v>210</v>
      </c>
      <c r="B28" s="128" t="s">
        <v>92</v>
      </c>
      <c r="C28" s="56">
        <v>5</v>
      </c>
      <c r="D28" s="60">
        <f>'[1]Referência Repolho'!D17</f>
        <v>71.87</v>
      </c>
      <c r="E28" s="18">
        <f t="shared" si="0"/>
        <v>359.35</v>
      </c>
    </row>
    <row r="29" spans="1:5" x14ac:dyDescent="0.25">
      <c r="A29" s="16" t="s">
        <v>211</v>
      </c>
      <c r="B29" s="128" t="s">
        <v>92</v>
      </c>
      <c r="C29" s="56">
        <v>1.5</v>
      </c>
      <c r="D29" s="60">
        <f>'[1]Referência Repolho'!D18</f>
        <v>18.486666666666668</v>
      </c>
      <c r="E29" s="18">
        <f t="shared" si="0"/>
        <v>27.730000000000004</v>
      </c>
    </row>
    <row r="30" spans="1:5" x14ac:dyDescent="0.25">
      <c r="A30" s="16" t="s">
        <v>32</v>
      </c>
      <c r="B30" s="128" t="s">
        <v>92</v>
      </c>
      <c r="C30" s="56">
        <v>1</v>
      </c>
      <c r="D30" s="60">
        <f>'[1]Referência Repolho'!D19</f>
        <v>17.387499999999999</v>
      </c>
      <c r="E30" s="18">
        <f t="shared" si="0"/>
        <v>17.387499999999999</v>
      </c>
    </row>
    <row r="31" spans="1:5" x14ac:dyDescent="0.25">
      <c r="A31" s="16" t="s">
        <v>33</v>
      </c>
      <c r="B31" s="128" t="s">
        <v>92</v>
      </c>
      <c r="C31" s="56">
        <v>2</v>
      </c>
      <c r="D31" s="60">
        <f>'[1]Referência Repolho'!D20</f>
        <v>28.339999999999996</v>
      </c>
      <c r="E31" s="18">
        <f t="shared" si="0"/>
        <v>56.679999999999993</v>
      </c>
    </row>
    <row r="32" spans="1:5" x14ac:dyDescent="0.25">
      <c r="A32" s="16" t="s">
        <v>34</v>
      </c>
      <c r="B32" s="55" t="s">
        <v>92</v>
      </c>
      <c r="C32" s="56">
        <v>2</v>
      </c>
      <c r="D32" s="60">
        <f>'[1]Referência Repolho'!D21</f>
        <v>23</v>
      </c>
      <c r="E32" s="18">
        <f t="shared" si="0"/>
        <v>46</v>
      </c>
    </row>
    <row r="33" spans="1:5" x14ac:dyDescent="0.25">
      <c r="A33" s="16" t="s">
        <v>29</v>
      </c>
      <c r="B33" s="128" t="s">
        <v>92</v>
      </c>
      <c r="C33" s="56">
        <v>0.5</v>
      </c>
      <c r="D33" s="60">
        <f>'[1]Referência Repolho'!D22</f>
        <v>190</v>
      </c>
      <c r="E33" s="18">
        <f>C33*D33</f>
        <v>95</v>
      </c>
    </row>
    <row r="34" spans="1:5" x14ac:dyDescent="0.25">
      <c r="A34" s="16" t="s">
        <v>30</v>
      </c>
      <c r="B34" s="128" t="s">
        <v>92</v>
      </c>
      <c r="C34" s="56">
        <v>0.7</v>
      </c>
      <c r="D34" s="60">
        <f>'[1]Referência Repolho'!D23</f>
        <v>445</v>
      </c>
      <c r="E34" s="18">
        <f>C34*D34</f>
        <v>311.5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2312.1728333333335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212</v>
      </c>
      <c r="B37" s="45" t="s">
        <v>115</v>
      </c>
      <c r="C37" s="45">
        <v>9</v>
      </c>
      <c r="D37" s="41">
        <v>150</v>
      </c>
      <c r="E37" s="23">
        <f>C37*D37</f>
        <v>1350</v>
      </c>
    </row>
    <row r="38" spans="1:5" x14ac:dyDescent="0.25">
      <c r="A38" s="16" t="s">
        <v>171</v>
      </c>
      <c r="B38" s="45" t="s">
        <v>115</v>
      </c>
      <c r="C38" s="45">
        <v>2</v>
      </c>
      <c r="D38" s="41">
        <v>150</v>
      </c>
      <c r="E38" s="23">
        <f t="shared" ref="E38:E45" si="1">C38*D38</f>
        <v>300</v>
      </c>
    </row>
    <row r="39" spans="1:5" x14ac:dyDescent="0.25">
      <c r="A39" s="16" t="s">
        <v>213</v>
      </c>
      <c r="B39" s="45" t="s">
        <v>48</v>
      </c>
      <c r="C39" s="45">
        <v>3</v>
      </c>
      <c r="D39" s="18">
        <v>120</v>
      </c>
      <c r="E39" s="23">
        <f t="shared" si="1"/>
        <v>360</v>
      </c>
    </row>
    <row r="40" spans="1:5" x14ac:dyDescent="0.25">
      <c r="A40" s="16" t="s">
        <v>132</v>
      </c>
      <c r="B40" s="45" t="s">
        <v>48</v>
      </c>
      <c r="C40" s="45">
        <v>40</v>
      </c>
      <c r="D40" s="18">
        <v>120</v>
      </c>
      <c r="E40" s="23">
        <f t="shared" si="1"/>
        <v>4800</v>
      </c>
    </row>
    <row r="41" spans="1:5" x14ac:dyDescent="0.25">
      <c r="A41" s="16" t="s">
        <v>214</v>
      </c>
      <c r="B41" s="45" t="s">
        <v>48</v>
      </c>
      <c r="C41" s="45">
        <v>25</v>
      </c>
      <c r="D41" s="18">
        <v>120</v>
      </c>
      <c r="E41" s="23">
        <f t="shared" si="1"/>
        <v>3000</v>
      </c>
    </row>
    <row r="42" spans="1:5" x14ac:dyDescent="0.25">
      <c r="A42" s="16" t="s">
        <v>215</v>
      </c>
      <c r="B42" s="45" t="s">
        <v>106</v>
      </c>
      <c r="C42" s="45">
        <v>3500</v>
      </c>
      <c r="D42" s="18">
        <v>5.3</v>
      </c>
      <c r="E42" s="23">
        <f t="shared" si="1"/>
        <v>18550</v>
      </c>
    </row>
    <row r="43" spans="1:5" x14ac:dyDescent="0.25">
      <c r="A43" s="16" t="s">
        <v>83</v>
      </c>
      <c r="B43" s="45" t="s">
        <v>48</v>
      </c>
      <c r="C43" s="45">
        <v>28</v>
      </c>
      <c r="D43" s="18">
        <v>120</v>
      </c>
      <c r="E43" s="23">
        <f t="shared" si="1"/>
        <v>3360</v>
      </c>
    </row>
    <row r="44" spans="1:5" x14ac:dyDescent="0.25">
      <c r="A44" s="16" t="s">
        <v>109</v>
      </c>
      <c r="B44" s="45" t="s">
        <v>48</v>
      </c>
      <c r="C44" s="45">
        <v>1</v>
      </c>
      <c r="D44" s="18">
        <v>2500</v>
      </c>
      <c r="E44" s="23">
        <f t="shared" si="1"/>
        <v>2500</v>
      </c>
    </row>
    <row r="45" spans="1:5" x14ac:dyDescent="0.25">
      <c r="A45" s="16" t="s">
        <v>134</v>
      </c>
      <c r="B45" s="45" t="s">
        <v>48</v>
      </c>
      <c r="C45" s="45">
        <v>22</v>
      </c>
      <c r="D45" s="18">
        <v>120</v>
      </c>
      <c r="E45" s="23">
        <f t="shared" si="1"/>
        <v>2640</v>
      </c>
    </row>
    <row r="46" spans="1:5" x14ac:dyDescent="0.25">
      <c r="A46" s="37" t="s">
        <v>103</v>
      </c>
      <c r="B46" s="37"/>
      <c r="C46" s="37"/>
      <c r="D46" s="37"/>
      <c r="E46" s="38">
        <f>SUM(E37:E45)</f>
        <v>36860</v>
      </c>
    </row>
    <row r="47" spans="1:5" x14ac:dyDescent="0.25">
      <c r="A47" s="37" t="s">
        <v>52</v>
      </c>
      <c r="B47" s="37"/>
      <c r="C47" s="37"/>
      <c r="D47" s="37"/>
      <c r="E47" s="38">
        <f>SUM(E15,E20,E35,E46)</f>
        <v>58195.17283333333</v>
      </c>
    </row>
    <row r="50" spans="1:4" x14ac:dyDescent="0.25">
      <c r="A50" s="227" t="s">
        <v>53</v>
      </c>
      <c r="B50" s="228"/>
    </row>
    <row r="51" spans="1:4" x14ac:dyDescent="0.25">
      <c r="A51" s="15" t="str">
        <f>A10</f>
        <v>1-Preparo de solo/Plantio</v>
      </c>
      <c r="B51" s="25">
        <f>E15</f>
        <v>17523</v>
      </c>
    </row>
    <row r="52" spans="1:4" x14ac:dyDescent="0.25">
      <c r="A52" s="22" t="str">
        <f>A16</f>
        <v>2-Serviços</v>
      </c>
      <c r="B52" s="61">
        <f>E20</f>
        <v>1500</v>
      </c>
    </row>
    <row r="53" spans="1:4" x14ac:dyDescent="0.25">
      <c r="A53" s="22" t="str">
        <f>A21</f>
        <v>3-Tratos Culturais</v>
      </c>
      <c r="B53" s="25">
        <f>E35</f>
        <v>2312.1728333333335</v>
      </c>
    </row>
    <row r="54" spans="1:4" x14ac:dyDescent="0.25">
      <c r="A54" s="22" t="str">
        <f>A36</f>
        <v>4-Serviços</v>
      </c>
      <c r="B54" s="25">
        <f>E46</f>
        <v>36860</v>
      </c>
    </row>
    <row r="55" spans="1:4" x14ac:dyDescent="0.25">
      <c r="A55" s="11" t="s">
        <v>65</v>
      </c>
      <c r="B55" s="38">
        <f>SUM(B51:B54)</f>
        <v>58195.17283333333</v>
      </c>
    </row>
    <row r="58" spans="1:4" x14ac:dyDescent="0.25">
      <c r="A58" s="229" t="s">
        <v>551</v>
      </c>
      <c r="B58" s="229"/>
      <c r="C58" s="229"/>
      <c r="D58" s="229"/>
    </row>
    <row r="59" spans="1:4" x14ac:dyDescent="0.25">
      <c r="A59" t="s">
        <v>54</v>
      </c>
    </row>
    <row r="60" spans="1:4" ht="15.75" x14ac:dyDescent="0.25">
      <c r="A60" s="225" t="s">
        <v>55</v>
      </c>
      <c r="B60" s="225"/>
      <c r="C60" s="225"/>
      <c r="D60" s="225"/>
    </row>
    <row r="61" spans="1:4" ht="15.75" x14ac:dyDescent="0.25">
      <c r="A61" s="225" t="s">
        <v>57</v>
      </c>
      <c r="B61" s="225"/>
      <c r="C61" s="225"/>
      <c r="D61" s="225"/>
    </row>
    <row r="62" spans="1:4" ht="15.75" x14ac:dyDescent="0.25">
      <c r="A62" s="225" t="s">
        <v>401</v>
      </c>
      <c r="B62" s="225"/>
      <c r="C62" s="225"/>
      <c r="D62" s="225"/>
    </row>
    <row r="63" spans="1:4" ht="15.75" x14ac:dyDescent="0.25">
      <c r="A63" s="225" t="s">
        <v>58</v>
      </c>
      <c r="B63" s="225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3"/>
  <sheetViews>
    <sheetView topLeftCell="A25" workbookViewId="0">
      <selection activeCell="C45" sqref="C45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57"/>
      <c r="B1" s="232" t="s">
        <v>0</v>
      </c>
      <c r="C1" s="232"/>
      <c r="D1" s="232"/>
      <c r="E1" s="232"/>
    </row>
    <row r="2" spans="1:5" ht="35.25" customHeight="1" x14ac:dyDescent="0.25">
      <c r="A2" s="257"/>
      <c r="B2" s="232"/>
      <c r="C2" s="232"/>
      <c r="D2" s="232"/>
      <c r="E2" s="232"/>
    </row>
    <row r="3" spans="1:5" ht="15.75" x14ac:dyDescent="0.25">
      <c r="A3" s="281" t="s">
        <v>445</v>
      </c>
      <c r="B3" s="281"/>
      <c r="C3" s="240" t="s">
        <v>313</v>
      </c>
      <c r="D3" s="241"/>
      <c r="E3" s="242"/>
    </row>
    <row r="4" spans="1:5" ht="15.75" x14ac:dyDescent="0.25">
      <c r="A4" s="282" t="s">
        <v>446</v>
      </c>
      <c r="B4" s="282"/>
      <c r="C4" s="240" t="s">
        <v>498</v>
      </c>
      <c r="D4" s="241"/>
      <c r="E4" s="242"/>
    </row>
    <row r="5" spans="1:5" ht="15.75" x14ac:dyDescent="0.25">
      <c r="A5" s="239" t="s">
        <v>545</v>
      </c>
      <c r="B5" s="239"/>
      <c r="C5" s="240" t="s">
        <v>442</v>
      </c>
      <c r="D5" s="241"/>
      <c r="E5" s="242"/>
    </row>
    <row r="6" spans="1:5" ht="15.75" x14ac:dyDescent="0.25">
      <c r="A6" s="251" t="s">
        <v>585</v>
      </c>
      <c r="B6" s="284"/>
      <c r="C6" s="240" t="s">
        <v>443</v>
      </c>
      <c r="D6" s="241"/>
      <c r="E6" s="242"/>
    </row>
    <row r="7" spans="1:5" x14ac:dyDescent="0.25">
      <c r="A7" s="245" t="s">
        <v>591</v>
      </c>
      <c r="B7" s="246"/>
      <c r="C7" s="246"/>
      <c r="D7" s="246"/>
      <c r="E7" s="247"/>
    </row>
    <row r="8" spans="1:5" x14ac:dyDescent="0.25">
      <c r="A8" s="256" t="s">
        <v>6</v>
      </c>
      <c r="B8" s="256"/>
      <c r="C8" s="256"/>
      <c r="D8" s="256"/>
      <c r="E8" s="256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52" t="s">
        <v>444</v>
      </c>
      <c r="C11" s="62">
        <v>1</v>
      </c>
      <c r="D11" s="18">
        <f>'[1]Referência Sorgo '!D7</f>
        <v>428.6</v>
      </c>
      <c r="E11" s="18">
        <f>C11*D11</f>
        <v>428.6</v>
      </c>
    </row>
    <row r="12" spans="1:5" x14ac:dyDescent="0.25">
      <c r="A12" s="16" t="s">
        <v>218</v>
      </c>
      <c r="B12" s="55" t="s">
        <v>14</v>
      </c>
      <c r="C12" s="62">
        <v>0.3</v>
      </c>
      <c r="D12" s="23">
        <f>'[1]Referência Sorgo '!D6</f>
        <v>2541</v>
      </c>
      <c r="E12" s="18">
        <f>C12*D12</f>
        <v>762.3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56.15</v>
      </c>
      <c r="E13" s="36">
        <f t="shared" ref="E13:E21" si="0">C13*D13</f>
        <v>56.15</v>
      </c>
    </row>
    <row r="14" spans="1:5" x14ac:dyDescent="0.25">
      <c r="A14" s="16" t="s">
        <v>29</v>
      </c>
      <c r="B14" s="45" t="str">
        <f>'[1]Referencia Milho'!B19</f>
        <v>L</v>
      </c>
      <c r="C14" s="35">
        <f>'[1]Referencia Milho'!C19</f>
        <v>1</v>
      </c>
      <c r="D14" s="46">
        <f>'[1]Referência Sorgo '!D10</f>
        <v>47.25</v>
      </c>
      <c r="E14" s="36">
        <f t="shared" si="0"/>
        <v>47.25</v>
      </c>
    </row>
    <row r="15" spans="1:5" x14ac:dyDescent="0.25">
      <c r="A15" s="16" t="s">
        <v>23</v>
      </c>
      <c r="B15" s="45" t="s">
        <v>424</v>
      </c>
      <c r="C15" s="35">
        <v>1</v>
      </c>
      <c r="D15" s="46">
        <f>'[1]Referência Sorgo '!D17</f>
        <v>27.427500000000002</v>
      </c>
      <c r="E15" s="36">
        <f t="shared" si="0"/>
        <v>27.427500000000002</v>
      </c>
    </row>
    <row r="16" spans="1:5" x14ac:dyDescent="0.25">
      <c r="A16" s="16" t="s">
        <v>145</v>
      </c>
      <c r="B16" s="45" t="str">
        <f>'[1]Referencia Milho'!B22</f>
        <v>L</v>
      </c>
      <c r="C16" s="35">
        <f>'[1]Referencia Milho'!C22</f>
        <v>0.15</v>
      </c>
      <c r="D16" s="46">
        <f>'[1]Referência Sorgo '!D18</f>
        <v>18.486666666666668</v>
      </c>
      <c r="E16" s="36">
        <f t="shared" si="0"/>
        <v>2.7730000000000001</v>
      </c>
    </row>
    <row r="17" spans="1:5" x14ac:dyDescent="0.25">
      <c r="A17" s="16" t="s">
        <v>24</v>
      </c>
      <c r="B17" s="45" t="str">
        <f>'[1]Referencia Milho'!B24</f>
        <v>L</v>
      </c>
      <c r="C17" s="35">
        <v>0.12</v>
      </c>
      <c r="D17" s="46">
        <f>'[1]Referência Sorgo '!D20</f>
        <v>189.05</v>
      </c>
      <c r="E17" s="36">
        <f t="shared" si="0"/>
        <v>22.686</v>
      </c>
    </row>
    <row r="18" spans="1:5" x14ac:dyDescent="0.25">
      <c r="A18" s="16" t="s">
        <v>32</v>
      </c>
      <c r="B18" s="45" t="str">
        <f>'[1]Referencia Milho'!B26</f>
        <v>L</v>
      </c>
      <c r="C18" s="35">
        <v>0.2</v>
      </c>
      <c r="D18" s="46">
        <f>'[1]Referência Sorgo '!D22</f>
        <v>114.4</v>
      </c>
      <c r="E18" s="36">
        <f t="shared" si="0"/>
        <v>22.880000000000003</v>
      </c>
    </row>
    <row r="19" spans="1:5" x14ac:dyDescent="0.25">
      <c r="A19" s="16" t="s">
        <v>33</v>
      </c>
      <c r="B19" s="45" t="str">
        <f>'[1]Referencia Milho'!B27</f>
        <v>Kg</v>
      </c>
      <c r="C19" s="35">
        <v>1</v>
      </c>
      <c r="D19" s="46">
        <f>'[1]Referência Sorgo '!D23</f>
        <v>22</v>
      </c>
      <c r="E19" s="36">
        <f t="shared" si="0"/>
        <v>22</v>
      </c>
    </row>
    <row r="20" spans="1:5" x14ac:dyDescent="0.25">
      <c r="A20" s="16" t="s">
        <v>20</v>
      </c>
      <c r="B20" s="45" t="str">
        <f>'[1]Referencia Milho'!B29</f>
        <v>L</v>
      </c>
      <c r="C20" s="35">
        <v>1</v>
      </c>
      <c r="D20" s="46">
        <f>'[1]Referência Sorgo '!D25</f>
        <v>62.666666666666664</v>
      </c>
      <c r="E20" s="36">
        <f t="shared" si="0"/>
        <v>62.666666666666664</v>
      </c>
    </row>
    <row r="21" spans="1:5" x14ac:dyDescent="0.25">
      <c r="A21" s="16" t="s">
        <v>145</v>
      </c>
      <c r="B21" s="45" t="str">
        <f>'[1]Referencia Milho'!B31</f>
        <v>Ton</v>
      </c>
      <c r="C21" s="35">
        <f>'[1]Referencia Milho'!C31</f>
        <v>0.22</v>
      </c>
      <c r="D21" s="46">
        <f>'[1]Referência Sorgo '!D18</f>
        <v>18.486666666666668</v>
      </c>
      <c r="E21" s="36">
        <f t="shared" si="0"/>
        <v>4.0670666666666673</v>
      </c>
    </row>
    <row r="22" spans="1:5" x14ac:dyDescent="0.25">
      <c r="A22" s="3" t="s">
        <v>36</v>
      </c>
      <c r="B22" s="3"/>
      <c r="C22" s="4"/>
      <c r="D22" s="4"/>
      <c r="E22" s="4">
        <f>SUM(E11:E21)</f>
        <v>1458.8002333333336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286</v>
      </c>
      <c r="B24" s="7" t="s">
        <v>115</v>
      </c>
      <c r="C24" s="8">
        <v>1.5</v>
      </c>
      <c r="D24" s="41">
        <v>150</v>
      </c>
      <c r="E24" s="9">
        <f>C24*D24</f>
        <v>225</v>
      </c>
    </row>
    <row r="25" spans="1:5" x14ac:dyDescent="0.25">
      <c r="A25" s="7" t="s">
        <v>403</v>
      </c>
      <c r="B25" s="7" t="s">
        <v>115</v>
      </c>
      <c r="C25" s="8">
        <v>1</v>
      </c>
      <c r="D25" s="41">
        <v>150</v>
      </c>
      <c r="E25" s="9">
        <f t="shared" ref="E25:E33" si="1">C25*D25</f>
        <v>150</v>
      </c>
    </row>
    <row r="26" spans="1:5" x14ac:dyDescent="0.25">
      <c r="A26" s="7" t="s">
        <v>404</v>
      </c>
      <c r="B26" s="7" t="s">
        <v>115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194</v>
      </c>
      <c r="B27" s="7" t="s">
        <v>115</v>
      </c>
      <c r="C27" s="8">
        <v>1</v>
      </c>
      <c r="D27" s="41">
        <v>150</v>
      </c>
      <c r="E27" s="9">
        <f t="shared" si="1"/>
        <v>150</v>
      </c>
    </row>
    <row r="28" spans="1:5" x14ac:dyDescent="0.25">
      <c r="A28" s="7" t="s">
        <v>116</v>
      </c>
      <c r="B28" s="7" t="s">
        <v>115</v>
      </c>
      <c r="C28" s="10">
        <v>1.5</v>
      </c>
      <c r="D28" s="41">
        <v>150</v>
      </c>
      <c r="E28" s="9">
        <f>C28*D28</f>
        <v>225</v>
      </c>
    </row>
    <row r="29" spans="1:5" x14ac:dyDescent="0.25">
      <c r="A29" s="7" t="s">
        <v>405</v>
      </c>
      <c r="B29" s="7" t="s">
        <v>115</v>
      </c>
      <c r="C29" s="10">
        <v>1.5</v>
      </c>
      <c r="D29" s="41">
        <v>150</v>
      </c>
      <c r="E29" s="9">
        <f t="shared" si="1"/>
        <v>225</v>
      </c>
    </row>
    <row r="30" spans="1:5" x14ac:dyDescent="0.25">
      <c r="A30" s="7" t="s">
        <v>406</v>
      </c>
      <c r="B30" s="7" t="s">
        <v>115</v>
      </c>
      <c r="C30" s="10">
        <v>1.5</v>
      </c>
      <c r="D30" s="41">
        <v>150</v>
      </c>
      <c r="E30" s="9">
        <f t="shared" si="1"/>
        <v>225</v>
      </c>
    </row>
    <row r="31" spans="1:5" x14ac:dyDescent="0.25">
      <c r="A31" s="7" t="s">
        <v>407</v>
      </c>
      <c r="B31" s="7" t="s">
        <v>115</v>
      </c>
      <c r="C31" s="10">
        <v>1.5</v>
      </c>
      <c r="D31" s="41">
        <v>150</v>
      </c>
      <c r="E31" s="9">
        <f t="shared" si="1"/>
        <v>225</v>
      </c>
    </row>
    <row r="32" spans="1:5" x14ac:dyDescent="0.25">
      <c r="A32" s="7" t="s">
        <v>408</v>
      </c>
      <c r="B32" s="7" t="s">
        <v>115</v>
      </c>
      <c r="C32" s="10">
        <v>1.5</v>
      </c>
      <c r="D32" s="41">
        <v>150</v>
      </c>
      <c r="E32" s="9">
        <f t="shared" si="1"/>
        <v>225</v>
      </c>
    </row>
    <row r="33" spans="1:5" x14ac:dyDescent="0.25">
      <c r="A33" s="7" t="s">
        <v>409</v>
      </c>
      <c r="B33" s="7" t="s">
        <v>115</v>
      </c>
      <c r="C33" s="10">
        <v>1.5</v>
      </c>
      <c r="D33" s="41">
        <v>150</v>
      </c>
      <c r="E33" s="9">
        <f t="shared" si="1"/>
        <v>225</v>
      </c>
    </row>
    <row r="34" spans="1:5" x14ac:dyDescent="0.25">
      <c r="A34" s="3" t="s">
        <v>45</v>
      </c>
      <c r="B34" s="3"/>
      <c r="C34" s="4"/>
      <c r="D34" s="4"/>
      <c r="E34" s="4">
        <f>SUM(E24:E33)</f>
        <v>2175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287</v>
      </c>
      <c r="B36" s="7" t="s">
        <v>115</v>
      </c>
      <c r="C36" s="10">
        <v>1.5</v>
      </c>
      <c r="D36" s="9">
        <v>320</v>
      </c>
      <c r="E36" s="9">
        <f>C36*D36</f>
        <v>480</v>
      </c>
    </row>
    <row r="37" spans="1:5" x14ac:dyDescent="0.25">
      <c r="A37" s="3" t="s">
        <v>51</v>
      </c>
      <c r="B37" s="3"/>
      <c r="C37" s="4"/>
      <c r="D37" s="4"/>
      <c r="E37" s="4">
        <f>E36</f>
        <v>480</v>
      </c>
    </row>
    <row r="38" spans="1:5" x14ac:dyDescent="0.25">
      <c r="A38" s="11" t="s">
        <v>52</v>
      </c>
      <c r="B38" s="11"/>
      <c r="C38" s="12"/>
      <c r="D38" s="11"/>
      <c r="E38" s="151">
        <f>SUM(E22,E34,E37)</f>
        <v>4113.8002333333334</v>
      </c>
    </row>
    <row r="39" spans="1:5" ht="15.75" x14ac:dyDescent="0.25">
      <c r="A39" s="13"/>
      <c r="B39" s="13"/>
      <c r="C39" s="13"/>
      <c r="D39" s="13"/>
      <c r="E39" s="13"/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227" t="s">
        <v>53</v>
      </c>
      <c r="B41" s="228"/>
      <c r="C41" s="13"/>
      <c r="D41" s="13"/>
      <c r="E41" s="13"/>
    </row>
    <row r="42" spans="1:5" ht="15.75" x14ac:dyDescent="0.25">
      <c r="A42" s="15" t="s">
        <v>8</v>
      </c>
      <c r="B42" s="25">
        <f>E22</f>
        <v>1458.8002333333336</v>
      </c>
      <c r="C42" s="13"/>
      <c r="D42" s="13"/>
      <c r="E42" s="13"/>
    </row>
    <row r="43" spans="1:5" ht="15.75" x14ac:dyDescent="0.25">
      <c r="A43" s="22" t="s">
        <v>37</v>
      </c>
      <c r="B43" s="25">
        <f>E34</f>
        <v>2175</v>
      </c>
      <c r="C43" s="13"/>
      <c r="D43" s="13"/>
      <c r="E43" s="13"/>
    </row>
    <row r="44" spans="1:5" ht="15.75" x14ac:dyDescent="0.25">
      <c r="A44" s="22" t="s">
        <v>46</v>
      </c>
      <c r="B44" s="25">
        <f>E37</f>
        <v>480</v>
      </c>
      <c r="C44" s="13"/>
      <c r="D44" s="13"/>
      <c r="E44" s="13"/>
    </row>
    <row r="45" spans="1:5" ht="15.75" x14ac:dyDescent="0.25">
      <c r="A45" s="14" t="s">
        <v>65</v>
      </c>
      <c r="B45" s="204">
        <f>E38</f>
        <v>4113.8002333333334</v>
      </c>
      <c r="C45" s="13"/>
      <c r="D45" s="13"/>
      <c r="E45" s="13"/>
    </row>
    <row r="46" spans="1:5" ht="15.75" x14ac:dyDescent="0.25">
      <c r="A46" s="13"/>
      <c r="B46" s="13"/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229" t="s">
        <v>551</v>
      </c>
      <c r="B48" s="229"/>
      <c r="C48" s="225"/>
      <c r="D48" s="225"/>
      <c r="E48" s="13"/>
    </row>
    <row r="49" spans="1:5" ht="15.75" x14ac:dyDescent="0.25">
      <c r="A49" s="13" t="s">
        <v>54</v>
      </c>
      <c r="B49" s="13"/>
      <c r="C49" s="13"/>
      <c r="D49" s="13"/>
      <c r="E49" s="13"/>
    </row>
    <row r="50" spans="1:5" ht="15.75" x14ac:dyDescent="0.25">
      <c r="A50" s="225" t="s">
        <v>55</v>
      </c>
      <c r="B50" s="225"/>
      <c r="C50" s="225"/>
      <c r="D50" s="225"/>
      <c r="E50" s="13"/>
    </row>
    <row r="51" spans="1:5" ht="15.75" x14ac:dyDescent="0.25">
      <c r="A51" s="225" t="s">
        <v>56</v>
      </c>
      <c r="B51" s="225"/>
      <c r="C51" s="115"/>
      <c r="D51" s="115"/>
      <c r="E51" s="13"/>
    </row>
    <row r="52" spans="1:5" ht="15.75" x14ac:dyDescent="0.25">
      <c r="A52" s="225" t="s">
        <v>57</v>
      </c>
      <c r="B52" s="225"/>
      <c r="C52" s="225"/>
      <c r="D52" s="225"/>
      <c r="E52" s="13"/>
    </row>
    <row r="53" spans="1:5" ht="15.75" x14ac:dyDescent="0.25">
      <c r="A53" s="225" t="s">
        <v>58</v>
      </c>
      <c r="B53" s="225"/>
      <c r="C53" s="225"/>
      <c r="D53" s="225"/>
      <c r="E53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1:B41"/>
    <mergeCell ref="A48:B48"/>
    <mergeCell ref="C48:D48"/>
    <mergeCell ref="A50:B50"/>
    <mergeCell ref="C50:D50"/>
    <mergeCell ref="A51:B51"/>
    <mergeCell ref="A52:B52"/>
    <mergeCell ref="C52:D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4"/>
  <sheetViews>
    <sheetView topLeftCell="A30" workbookViewId="0">
      <selection activeCell="G26" sqref="G26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57"/>
      <c r="B1" s="232" t="s">
        <v>0</v>
      </c>
      <c r="C1" s="232"/>
      <c r="D1" s="232"/>
      <c r="E1" s="232"/>
    </row>
    <row r="2" spans="1:5" ht="33.75" customHeight="1" x14ac:dyDescent="0.25">
      <c r="A2" s="257"/>
      <c r="B2" s="232"/>
      <c r="C2" s="232"/>
      <c r="D2" s="232"/>
      <c r="E2" s="232"/>
    </row>
    <row r="3" spans="1:5" ht="15.75" x14ac:dyDescent="0.25">
      <c r="A3" s="281" t="s">
        <v>499</v>
      </c>
      <c r="B3" s="281"/>
      <c r="C3" s="240" t="s">
        <v>313</v>
      </c>
      <c r="D3" s="241"/>
      <c r="E3" s="242"/>
    </row>
    <row r="4" spans="1:5" ht="15.75" x14ac:dyDescent="0.25">
      <c r="A4" s="282" t="s">
        <v>446</v>
      </c>
      <c r="B4" s="282"/>
      <c r="C4" s="240" t="s">
        <v>500</v>
      </c>
      <c r="D4" s="241"/>
      <c r="E4" s="242"/>
    </row>
    <row r="5" spans="1:5" ht="15.75" x14ac:dyDescent="0.25">
      <c r="A5" s="239" t="s">
        <v>545</v>
      </c>
      <c r="B5" s="239"/>
      <c r="C5" s="240" t="s">
        <v>442</v>
      </c>
      <c r="D5" s="241"/>
      <c r="E5" s="242"/>
    </row>
    <row r="6" spans="1:5" ht="15.75" x14ac:dyDescent="0.25">
      <c r="A6" s="251" t="s">
        <v>559</v>
      </c>
      <c r="B6" s="284"/>
      <c r="C6" s="240" t="s">
        <v>443</v>
      </c>
      <c r="D6" s="241"/>
      <c r="E6" s="242"/>
    </row>
    <row r="7" spans="1:5" x14ac:dyDescent="0.25">
      <c r="A7" s="245" t="s">
        <v>591</v>
      </c>
      <c r="B7" s="246"/>
      <c r="C7" s="246"/>
      <c r="D7" s="246"/>
      <c r="E7" s="247"/>
    </row>
    <row r="8" spans="1:5" x14ac:dyDescent="0.25">
      <c r="A8" s="256" t="s">
        <v>6</v>
      </c>
      <c r="B8" s="256"/>
      <c r="C8" s="256"/>
      <c r="D8" s="256"/>
      <c r="E8" s="256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52" t="s">
        <v>444</v>
      </c>
      <c r="C11" s="62">
        <v>1</v>
      </c>
      <c r="D11" s="18">
        <f>'[1]Referência Sorgo '!D7</f>
        <v>428.6</v>
      </c>
      <c r="E11" s="18">
        <f>C11*D11</f>
        <v>428.6</v>
      </c>
    </row>
    <row r="12" spans="1:5" x14ac:dyDescent="0.25">
      <c r="A12" s="16" t="s">
        <v>218</v>
      </c>
      <c r="B12" s="55" t="s">
        <v>14</v>
      </c>
      <c r="C12" s="62">
        <v>0.3</v>
      </c>
      <c r="D12" s="23">
        <f>'[1]Referência Sorgo '!D6</f>
        <v>2541</v>
      </c>
      <c r="E12" s="18">
        <f>C12*D12</f>
        <v>762.3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56.15</v>
      </c>
      <c r="E13" s="36">
        <f t="shared" ref="E13:E22" si="0">C13*D13</f>
        <v>56.15</v>
      </c>
    </row>
    <row r="14" spans="1:5" ht="15" customHeight="1" x14ac:dyDescent="0.25">
      <c r="A14" s="16" t="s">
        <v>29</v>
      </c>
      <c r="B14" s="45" t="str">
        <f>'[1]Referencia Milho'!B19</f>
        <v>L</v>
      </c>
      <c r="C14" s="35">
        <f>'[1]Referencia Milho'!C19</f>
        <v>1</v>
      </c>
      <c r="D14" s="46">
        <f>'[1]Referência Sorgo '!D10</f>
        <v>47.25</v>
      </c>
      <c r="E14" s="36">
        <f t="shared" si="0"/>
        <v>47.25</v>
      </c>
    </row>
    <row r="15" spans="1:5" x14ac:dyDescent="0.25">
      <c r="A15" s="16" t="s">
        <v>22</v>
      </c>
      <c r="B15" s="45" t="str">
        <f>'[1]Referencia Milho'!B20</f>
        <v>L</v>
      </c>
      <c r="C15" s="35">
        <f>'[1]Referencia Milho'!C20</f>
        <v>0.1</v>
      </c>
      <c r="D15" s="46">
        <f>'[1]Referência Sorgo '!D16</f>
        <v>200.41</v>
      </c>
      <c r="E15" s="36">
        <f t="shared" si="0"/>
        <v>20.041</v>
      </c>
    </row>
    <row r="16" spans="1:5" x14ac:dyDescent="0.25">
      <c r="A16" s="16" t="s">
        <v>23</v>
      </c>
      <c r="B16" s="45" t="s">
        <v>424</v>
      </c>
      <c r="C16" s="35">
        <f>'[1]Referencia Milho'!C21</f>
        <v>0.4</v>
      </c>
      <c r="D16" s="46">
        <f>'[1]Referência Sorgo '!D17</f>
        <v>27.427500000000002</v>
      </c>
      <c r="E16" s="36">
        <f t="shared" si="0"/>
        <v>10.971000000000002</v>
      </c>
    </row>
    <row r="17" spans="1:5" x14ac:dyDescent="0.25">
      <c r="A17" s="16" t="s">
        <v>145</v>
      </c>
      <c r="B17" s="45" t="str">
        <f>'[1]Referencia Milho'!B22</f>
        <v>L</v>
      </c>
      <c r="C17" s="35">
        <f>'[1]Referencia Milho'!C22</f>
        <v>0.15</v>
      </c>
      <c r="D17" s="46">
        <f>'[1]Referência Sorgo '!D18</f>
        <v>18.486666666666668</v>
      </c>
      <c r="E17" s="36">
        <f t="shared" si="0"/>
        <v>2.7730000000000001</v>
      </c>
    </row>
    <row r="18" spans="1:5" x14ac:dyDescent="0.25">
      <c r="A18" s="16" t="s">
        <v>25</v>
      </c>
      <c r="B18" s="45" t="str">
        <f>'[1]Referencia Milho'!B25</f>
        <v>L</v>
      </c>
      <c r="C18" s="35">
        <f>'[1]Referencia Milho'!C25</f>
        <v>1</v>
      </c>
      <c r="D18" s="46">
        <f>'[1]Referência Sorgo '!D21</f>
        <v>270</v>
      </c>
      <c r="E18" s="36">
        <f t="shared" si="0"/>
        <v>270</v>
      </c>
    </row>
    <row r="19" spans="1:5" x14ac:dyDescent="0.25">
      <c r="A19" s="16" t="s">
        <v>32</v>
      </c>
      <c r="B19" s="45" t="str">
        <f>'[1]Referencia Milho'!B26</f>
        <v>L</v>
      </c>
      <c r="C19" s="35">
        <f>'[1]Referencia Milho'!C26</f>
        <v>1.5</v>
      </c>
      <c r="D19" s="46">
        <f>'[1]Referência Sorgo '!D22</f>
        <v>114.4</v>
      </c>
      <c r="E19" s="36">
        <f t="shared" si="0"/>
        <v>171.60000000000002</v>
      </c>
    </row>
    <row r="20" spans="1:5" x14ac:dyDescent="0.25">
      <c r="A20" s="16" t="s">
        <v>33</v>
      </c>
      <c r="B20" s="45" t="str">
        <f>'[1]Referencia Milho'!B27</f>
        <v>Kg</v>
      </c>
      <c r="C20" s="35">
        <f>'[1]Referencia Milho'!C27</f>
        <v>0.6</v>
      </c>
      <c r="D20" s="46">
        <f>'[1]Referência Sorgo '!D23</f>
        <v>22</v>
      </c>
      <c r="E20" s="36">
        <f t="shared" si="0"/>
        <v>13.2</v>
      </c>
    </row>
    <row r="21" spans="1:5" x14ac:dyDescent="0.25">
      <c r="A21" s="16" t="s">
        <v>20</v>
      </c>
      <c r="B21" s="45" t="str">
        <f>'[1]Referencia Milho'!B29</f>
        <v>L</v>
      </c>
      <c r="C21" s="35">
        <f>'[1]Referencia Milho'!C29</f>
        <v>0.1</v>
      </c>
      <c r="D21" s="46">
        <f>'[1]Referência Sorgo '!D25</f>
        <v>62.666666666666664</v>
      </c>
      <c r="E21" s="36">
        <f t="shared" si="0"/>
        <v>6.2666666666666666</v>
      </c>
    </row>
    <row r="22" spans="1:5" x14ac:dyDescent="0.25">
      <c r="A22" s="16" t="s">
        <v>145</v>
      </c>
      <c r="B22" s="45" t="str">
        <f>'[1]Referencia Milho'!B31</f>
        <v>Ton</v>
      </c>
      <c r="C22" s="35">
        <f>'[1]Referencia Milho'!C31</f>
        <v>0.22</v>
      </c>
      <c r="D22" s="46">
        <f>'[1]Referência Sorgo '!D18</f>
        <v>18.486666666666668</v>
      </c>
      <c r="E22" s="36">
        <f t="shared" si="0"/>
        <v>4.0670666666666673</v>
      </c>
    </row>
    <row r="23" spans="1:5" x14ac:dyDescent="0.25">
      <c r="A23" s="3" t="s">
        <v>36</v>
      </c>
      <c r="B23" s="3"/>
      <c r="C23" s="4"/>
      <c r="D23" s="4"/>
      <c r="E23" s="4">
        <f>SUM(E11:E22)</f>
        <v>1793.2187333333334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286</v>
      </c>
      <c r="B25" s="7" t="s">
        <v>115</v>
      </c>
      <c r="C25" s="8">
        <v>2</v>
      </c>
      <c r="D25" s="41">
        <v>150</v>
      </c>
      <c r="E25" s="9">
        <f>C25*D25</f>
        <v>300</v>
      </c>
    </row>
    <row r="26" spans="1:5" x14ac:dyDescent="0.25">
      <c r="A26" s="7" t="s">
        <v>403</v>
      </c>
      <c r="B26" s="7" t="s">
        <v>115</v>
      </c>
      <c r="C26" s="8">
        <v>3</v>
      </c>
      <c r="D26" s="41">
        <v>150</v>
      </c>
      <c r="E26" s="9">
        <f t="shared" ref="E26:E34" si="1">C26*D26</f>
        <v>450</v>
      </c>
    </row>
    <row r="27" spans="1:5" x14ac:dyDescent="0.25">
      <c r="A27" s="7" t="s">
        <v>404</v>
      </c>
      <c r="B27" s="7" t="s">
        <v>115</v>
      </c>
      <c r="C27" s="8">
        <v>3</v>
      </c>
      <c r="D27" s="41">
        <v>150</v>
      </c>
      <c r="E27" s="9">
        <f t="shared" si="1"/>
        <v>450</v>
      </c>
    </row>
    <row r="28" spans="1:5" x14ac:dyDescent="0.25">
      <c r="A28" s="7" t="s">
        <v>194</v>
      </c>
      <c r="B28" s="7" t="s">
        <v>115</v>
      </c>
      <c r="C28" s="8">
        <v>2</v>
      </c>
      <c r="D28" s="41">
        <v>150</v>
      </c>
      <c r="E28" s="9">
        <f t="shared" si="1"/>
        <v>300</v>
      </c>
    </row>
    <row r="29" spans="1:5" x14ac:dyDescent="0.25">
      <c r="A29" s="7" t="s">
        <v>116</v>
      </c>
      <c r="B29" s="7" t="s">
        <v>115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405</v>
      </c>
      <c r="B30" s="7" t="s">
        <v>115</v>
      </c>
      <c r="C30" s="10">
        <v>2</v>
      </c>
      <c r="D30" s="41">
        <v>150</v>
      </c>
      <c r="E30" s="9">
        <f t="shared" si="1"/>
        <v>300</v>
      </c>
    </row>
    <row r="31" spans="1:5" x14ac:dyDescent="0.25">
      <c r="A31" s="7" t="s">
        <v>406</v>
      </c>
      <c r="B31" s="7" t="s">
        <v>115</v>
      </c>
      <c r="C31" s="10">
        <v>2</v>
      </c>
      <c r="D31" s="41">
        <v>150</v>
      </c>
      <c r="E31" s="9">
        <f t="shared" si="1"/>
        <v>300</v>
      </c>
    </row>
    <row r="32" spans="1:5" x14ac:dyDescent="0.25">
      <c r="A32" s="7" t="s">
        <v>407</v>
      </c>
      <c r="B32" s="7" t="s">
        <v>115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408</v>
      </c>
      <c r="B33" s="7" t="s">
        <v>115</v>
      </c>
      <c r="C33" s="10">
        <v>2</v>
      </c>
      <c r="D33" s="41">
        <v>150</v>
      </c>
      <c r="E33" s="9">
        <f t="shared" si="1"/>
        <v>300</v>
      </c>
    </row>
    <row r="34" spans="1:5" x14ac:dyDescent="0.25">
      <c r="A34" s="7" t="s">
        <v>409</v>
      </c>
      <c r="B34" s="7" t="s">
        <v>115</v>
      </c>
      <c r="C34" s="10">
        <v>2</v>
      </c>
      <c r="D34" s="41">
        <v>150</v>
      </c>
      <c r="E34" s="9">
        <f t="shared" si="1"/>
        <v>300</v>
      </c>
    </row>
    <row r="35" spans="1:5" x14ac:dyDescent="0.25">
      <c r="A35" s="3" t="s">
        <v>45</v>
      </c>
      <c r="B35" s="3"/>
      <c r="C35" s="4"/>
      <c r="D35" s="4"/>
      <c r="E35" s="4">
        <f>SUM(E25:E34)</f>
        <v>3300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287</v>
      </c>
      <c r="B37" s="7" t="s">
        <v>115</v>
      </c>
      <c r="C37" s="10">
        <v>1.5</v>
      </c>
      <c r="D37" s="9">
        <v>380</v>
      </c>
      <c r="E37" s="9">
        <f>C37*D37</f>
        <v>570</v>
      </c>
    </row>
    <row r="38" spans="1:5" x14ac:dyDescent="0.25">
      <c r="A38" s="3" t="s">
        <v>51</v>
      </c>
      <c r="B38" s="3"/>
      <c r="C38" s="4"/>
      <c r="D38" s="4"/>
      <c r="E38" s="4">
        <f>E37</f>
        <v>570</v>
      </c>
    </row>
    <row r="39" spans="1:5" x14ac:dyDescent="0.25">
      <c r="A39" s="11" t="s">
        <v>52</v>
      </c>
      <c r="B39" s="11"/>
      <c r="C39" s="12"/>
      <c r="D39" s="11"/>
      <c r="E39" s="151">
        <f>SUM(E23,E35,E38)</f>
        <v>5663.2187333333331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27" t="s">
        <v>53</v>
      </c>
      <c r="B42" s="228"/>
      <c r="C42" s="13"/>
      <c r="D42" s="13"/>
      <c r="E42" s="13"/>
    </row>
    <row r="43" spans="1:5" ht="15.75" x14ac:dyDescent="0.25">
      <c r="A43" s="15" t="s">
        <v>8</v>
      </c>
      <c r="B43" s="25">
        <f>E23</f>
        <v>1793.2187333333334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3300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570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5663.2187333333331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29" t="s">
        <v>551</v>
      </c>
      <c r="B49" s="229"/>
      <c r="C49" s="225"/>
      <c r="D49" s="22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25" t="s">
        <v>55</v>
      </c>
      <c r="B51" s="225"/>
      <c r="C51" s="225"/>
      <c r="D51" s="225"/>
      <c r="E51" s="13"/>
    </row>
    <row r="52" spans="1:5" ht="15.75" x14ac:dyDescent="0.25">
      <c r="A52" s="225" t="s">
        <v>56</v>
      </c>
      <c r="B52" s="225"/>
      <c r="C52" s="115"/>
      <c r="D52" s="115"/>
      <c r="E52" s="13"/>
    </row>
    <row r="53" spans="1:5" ht="15.75" x14ac:dyDescent="0.25">
      <c r="A53" s="225" t="s">
        <v>57</v>
      </c>
      <c r="B53" s="225"/>
      <c r="C53" s="225"/>
      <c r="D53" s="225"/>
      <c r="E53" s="13"/>
    </row>
    <row r="54" spans="1:5" ht="15.75" x14ac:dyDescent="0.25">
      <c r="A54" s="225" t="s">
        <v>58</v>
      </c>
      <c r="B54" s="225"/>
      <c r="C54" s="225"/>
      <c r="D54" s="225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2:B42"/>
    <mergeCell ref="A49:B49"/>
    <mergeCell ref="C49:D49"/>
    <mergeCell ref="A51:B51"/>
    <mergeCell ref="C51:D51"/>
    <mergeCell ref="A52:B52"/>
    <mergeCell ref="A53:B53"/>
    <mergeCell ref="C53:D53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29" workbookViewId="0">
      <selection activeCell="C5" sqref="C5:E5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57"/>
      <c r="B1" s="232" t="s">
        <v>0</v>
      </c>
      <c r="C1" s="232"/>
      <c r="D1" s="232"/>
      <c r="E1" s="232"/>
    </row>
    <row r="2" spans="1:5" ht="27" customHeight="1" x14ac:dyDescent="0.25">
      <c r="A2" s="257"/>
      <c r="B2" s="232"/>
      <c r="C2" s="232"/>
      <c r="D2" s="232"/>
      <c r="E2" s="232"/>
    </row>
    <row r="3" spans="1:5" ht="15.75" x14ac:dyDescent="0.25">
      <c r="A3" s="281" t="s">
        <v>216</v>
      </c>
      <c r="B3" s="281"/>
      <c r="C3" s="240" t="s">
        <v>441</v>
      </c>
      <c r="D3" s="241"/>
      <c r="E3" s="242"/>
    </row>
    <row r="4" spans="1:5" ht="15.75" x14ac:dyDescent="0.25">
      <c r="A4" s="282" t="s">
        <v>276</v>
      </c>
      <c r="B4" s="282"/>
      <c r="C4" s="240" t="s">
        <v>500</v>
      </c>
      <c r="D4" s="241"/>
      <c r="E4" s="242"/>
    </row>
    <row r="5" spans="1:5" ht="15.75" x14ac:dyDescent="0.25">
      <c r="A5" s="239" t="s">
        <v>545</v>
      </c>
      <c r="B5" s="239"/>
      <c r="C5" s="240" t="s">
        <v>284</v>
      </c>
      <c r="D5" s="241"/>
      <c r="E5" s="242"/>
    </row>
    <row r="6" spans="1:5" ht="15.75" x14ac:dyDescent="0.25">
      <c r="A6" s="251" t="s">
        <v>560</v>
      </c>
      <c r="B6" s="284"/>
      <c r="C6" s="240" t="s">
        <v>285</v>
      </c>
      <c r="D6" s="241"/>
      <c r="E6" s="242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56" t="s">
        <v>6</v>
      </c>
      <c r="B8" s="256"/>
      <c r="C8" s="256"/>
      <c r="D8" s="256"/>
      <c r="E8" s="256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218</v>
      </c>
      <c r="B12" s="55" t="s">
        <v>14</v>
      </c>
      <c r="C12" s="62">
        <v>1</v>
      </c>
      <c r="D12" s="23">
        <f>'[1]Referência Batata'!D7</f>
        <v>3148</v>
      </c>
      <c r="E12" s="18">
        <f t="shared" ref="E12:E21" si="0">C12*D12</f>
        <v>3148</v>
      </c>
    </row>
    <row r="13" spans="1:5" x14ac:dyDescent="0.25">
      <c r="A13" s="16" t="s">
        <v>219</v>
      </c>
      <c r="B13" s="55" t="s">
        <v>14</v>
      </c>
      <c r="C13" s="62">
        <f>'[1]Referência Batata'!C8</f>
        <v>0.8</v>
      </c>
      <c r="D13" s="23">
        <f>'[1]Referência Batata'!D8</f>
        <v>2541</v>
      </c>
      <c r="E13" s="18">
        <f t="shared" si="0"/>
        <v>2032.8000000000002</v>
      </c>
    </row>
    <row r="14" spans="1:5" x14ac:dyDescent="0.25">
      <c r="A14" s="16" t="s">
        <v>220</v>
      </c>
      <c r="B14" s="55" t="s">
        <v>14</v>
      </c>
      <c r="C14" s="62">
        <f>'[1]Referência Batata'!C9</f>
        <v>1</v>
      </c>
      <c r="D14" s="23">
        <f>'[1]Referência Batata'!D9</f>
        <v>3225</v>
      </c>
      <c r="E14" s="18">
        <f t="shared" si="0"/>
        <v>3225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39</v>
      </c>
      <c r="E15" s="46">
        <f t="shared" si="0"/>
        <v>78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408.33333333333331</v>
      </c>
      <c r="E16" s="18">
        <f t="shared" si="0"/>
        <v>326.66666666666669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77.5</v>
      </c>
      <c r="E17" s="18">
        <f t="shared" si="0"/>
        <v>77.5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188.33333333333334</v>
      </c>
      <c r="E18" s="18">
        <f t="shared" si="0"/>
        <v>37.666666666666671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119</v>
      </c>
      <c r="E19" s="18">
        <f t="shared" si="0"/>
        <v>476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96.75</v>
      </c>
      <c r="E20" s="18">
        <f t="shared" si="0"/>
        <v>96.75</v>
      </c>
    </row>
    <row r="21" spans="1:5" x14ac:dyDescent="0.25">
      <c r="A21" s="16" t="s">
        <v>221</v>
      </c>
      <c r="B21" s="128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45378.383333333331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222</v>
      </c>
      <c r="B24" s="7" t="s">
        <v>115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115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223</v>
      </c>
      <c r="B26" s="7" t="s">
        <v>115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126</v>
      </c>
      <c r="B27" s="7" t="s">
        <v>115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192</v>
      </c>
      <c r="B28" s="7" t="s">
        <v>115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224</v>
      </c>
      <c r="B29" s="7" t="s">
        <v>115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225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172</v>
      </c>
      <c r="B31" s="7" t="s">
        <v>115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410</v>
      </c>
      <c r="B32" s="7" t="s">
        <v>115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226</v>
      </c>
      <c r="B33" s="7" t="s">
        <v>115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227</v>
      </c>
      <c r="B36" s="7" t="s">
        <v>115</v>
      </c>
      <c r="C36" s="150">
        <v>1.2</v>
      </c>
      <c r="D36" s="41">
        <v>150</v>
      </c>
      <c r="E36" s="9">
        <f>C36*D36</f>
        <v>180</v>
      </c>
    </row>
    <row r="37" spans="1:5" x14ac:dyDescent="0.25">
      <c r="A37" s="7" t="s">
        <v>228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51">
        <f>SUM(E22+E34+E38)</f>
        <v>52708.383333333331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27" t="s">
        <v>53</v>
      </c>
      <c r="B42" s="228"/>
      <c r="C42" s="13"/>
      <c r="D42" s="13"/>
      <c r="E42" s="13"/>
    </row>
    <row r="43" spans="1:5" ht="15.75" x14ac:dyDescent="0.25">
      <c r="A43" s="15" t="s">
        <v>8</v>
      </c>
      <c r="B43" s="25">
        <f>E22</f>
        <v>45378.383333333331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52708.383333333331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29" t="s">
        <v>551</v>
      </c>
      <c r="B49" s="229"/>
      <c r="C49" s="225"/>
      <c r="D49" s="22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25" t="s">
        <v>55</v>
      </c>
      <c r="B51" s="225"/>
      <c r="C51" s="225"/>
      <c r="D51" s="225"/>
      <c r="E51" s="13"/>
    </row>
    <row r="52" spans="1:5" ht="15.75" x14ac:dyDescent="0.25">
      <c r="A52" s="225" t="s">
        <v>56</v>
      </c>
      <c r="B52" s="225"/>
      <c r="C52" s="115"/>
      <c r="D52" s="115"/>
      <c r="E52" s="13"/>
    </row>
    <row r="53" spans="1:5" ht="15.75" x14ac:dyDescent="0.25">
      <c r="A53" s="225" t="s">
        <v>57</v>
      </c>
      <c r="B53" s="225"/>
      <c r="C53" s="225"/>
      <c r="D53" s="225"/>
      <c r="E53" s="13"/>
    </row>
    <row r="54" spans="1:5" ht="15.75" x14ac:dyDescent="0.25">
      <c r="A54" s="225" t="s">
        <v>58</v>
      </c>
      <c r="B54" s="225"/>
      <c r="C54" s="225"/>
      <c r="D54" s="225"/>
      <c r="E54" s="13"/>
    </row>
    <row r="55" spans="1:5" ht="15.75" x14ac:dyDescent="0.25">
      <c r="A55" s="225"/>
      <c r="B55" s="225"/>
      <c r="C55" s="225"/>
      <c r="D55" s="225"/>
    </row>
  </sheetData>
  <mergeCells count="25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7"/>
  <sheetViews>
    <sheetView topLeftCell="A39" workbookViewId="0">
      <selection activeCell="B50" sqref="B50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57"/>
      <c r="B1" s="232" t="s">
        <v>0</v>
      </c>
      <c r="C1" s="232"/>
      <c r="D1" s="232"/>
      <c r="E1" s="232"/>
    </row>
    <row r="2" spans="1:5" ht="26.25" customHeight="1" x14ac:dyDescent="0.25">
      <c r="A2" s="257"/>
      <c r="B2" s="232"/>
      <c r="C2" s="232"/>
      <c r="D2" s="232"/>
      <c r="E2" s="232"/>
    </row>
    <row r="3" spans="1:5" ht="15.75" x14ac:dyDescent="0.25">
      <c r="A3" s="281" t="s">
        <v>501</v>
      </c>
      <c r="B3" s="281"/>
      <c r="C3" s="240" t="s">
        <v>217</v>
      </c>
      <c r="D3" s="241"/>
      <c r="E3" s="242"/>
    </row>
    <row r="4" spans="1:5" ht="15.75" x14ac:dyDescent="0.25">
      <c r="A4" s="282" t="s">
        <v>276</v>
      </c>
      <c r="B4" s="282"/>
      <c r="C4" s="240" t="s">
        <v>283</v>
      </c>
      <c r="D4" s="241"/>
      <c r="E4" s="242"/>
    </row>
    <row r="5" spans="1:5" ht="15.75" x14ac:dyDescent="0.25">
      <c r="A5" s="239" t="s">
        <v>545</v>
      </c>
      <c r="B5" s="239"/>
      <c r="C5" s="240" t="s">
        <v>284</v>
      </c>
      <c r="D5" s="241"/>
      <c r="E5" s="242"/>
    </row>
    <row r="6" spans="1:5" ht="15.75" x14ac:dyDescent="0.25">
      <c r="A6" s="68" t="s">
        <v>561</v>
      </c>
      <c r="B6" s="121"/>
      <c r="C6" s="240" t="s">
        <v>285</v>
      </c>
      <c r="D6" s="241"/>
      <c r="E6" s="242"/>
    </row>
    <row r="7" spans="1:5" x14ac:dyDescent="0.25">
      <c r="A7" s="245" t="s">
        <v>502</v>
      </c>
      <c r="B7" s="246"/>
      <c r="C7" s="246"/>
      <c r="D7" s="246"/>
      <c r="E7" s="247"/>
    </row>
    <row r="8" spans="1:5" x14ac:dyDescent="0.25">
      <c r="A8" s="256" t="s">
        <v>6</v>
      </c>
      <c r="B8" s="256"/>
      <c r="C8" s="256"/>
      <c r="D8" s="256"/>
      <c r="E8" s="256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47" t="s">
        <v>184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29</v>
      </c>
      <c r="B13" s="45" t="str">
        <f>'[1]Referencia Milho'!B14</f>
        <v>Kg</v>
      </c>
      <c r="C13" s="35">
        <f>'[1]Referencia Milho'!C14</f>
        <v>0.08</v>
      </c>
      <c r="D13" s="46">
        <f>'[1]Referência Sorgo '!D10</f>
        <v>47.25</v>
      </c>
      <c r="E13" s="36">
        <f t="shared" ref="E13:E25" si="0">C13*D13</f>
        <v>3.7800000000000002</v>
      </c>
    </row>
    <row r="14" spans="1:5" x14ac:dyDescent="0.25">
      <c r="A14" s="16" t="s">
        <v>30</v>
      </c>
      <c r="B14" s="45" t="str">
        <f>'[1]Referencia Milho'!B15</f>
        <v>L</v>
      </c>
      <c r="C14" s="35">
        <f>'[1]Referencia Milho'!C15</f>
        <v>1</v>
      </c>
      <c r="D14" s="46">
        <f>'[1]Referência Sorgo '!D11</f>
        <v>56.15</v>
      </c>
      <c r="E14" s="36">
        <f t="shared" si="0"/>
        <v>56.15</v>
      </c>
    </row>
    <row r="15" spans="1:5" x14ac:dyDescent="0.25">
      <c r="A15" s="16" t="s">
        <v>21</v>
      </c>
      <c r="B15" s="45" t="str">
        <f>'[1]Referencia Milho'!B17</f>
        <v>Kg</v>
      </c>
      <c r="C15" s="35">
        <f>'[1]Referencia Milho'!C17</f>
        <v>1.8</v>
      </c>
      <c r="D15" s="46">
        <f>'[1]Referência Sorgo '!D13</f>
        <v>36</v>
      </c>
      <c r="E15" s="36">
        <f t="shared" si="0"/>
        <v>64.8</v>
      </c>
    </row>
    <row r="16" spans="1:5" x14ac:dyDescent="0.25">
      <c r="A16" s="16" t="s">
        <v>29</v>
      </c>
      <c r="B16" s="45" t="str">
        <f>'[1]Referencia Milho'!B19</f>
        <v>L</v>
      </c>
      <c r="C16" s="35">
        <f>'[1]Referencia Milho'!C19</f>
        <v>1</v>
      </c>
      <c r="D16" s="46">
        <f>'[1]Referência Sorgo '!D10</f>
        <v>47.25</v>
      </c>
      <c r="E16" s="36">
        <f t="shared" si="0"/>
        <v>47.25</v>
      </c>
    </row>
    <row r="17" spans="1:5" x14ac:dyDescent="0.25">
      <c r="A17" s="16" t="s">
        <v>22</v>
      </c>
      <c r="B17" s="45" t="str">
        <f>'[1]Referencia Milho'!B20</f>
        <v>L</v>
      </c>
      <c r="C17" s="35">
        <f>'[1]Referencia Milho'!C20</f>
        <v>0.1</v>
      </c>
      <c r="D17" s="46">
        <f>'[1]Referência Sorgo '!D16</f>
        <v>200.41</v>
      </c>
      <c r="E17" s="36">
        <f t="shared" si="0"/>
        <v>20.041</v>
      </c>
    </row>
    <row r="18" spans="1:5" x14ac:dyDescent="0.25">
      <c r="A18" s="16" t="s">
        <v>23</v>
      </c>
      <c r="B18" s="45">
        <f>'[1]Referencia Milho'!B21</f>
        <v>0</v>
      </c>
      <c r="C18" s="35">
        <f>'[1]Referencia Milho'!C21</f>
        <v>0.4</v>
      </c>
      <c r="D18" s="46">
        <f>'[1]Referência Sorgo '!D17</f>
        <v>27.427500000000002</v>
      </c>
      <c r="E18" s="36">
        <f t="shared" si="0"/>
        <v>10.971000000000002</v>
      </c>
    </row>
    <row r="19" spans="1:5" x14ac:dyDescent="0.25">
      <c r="A19" s="16" t="s">
        <v>145</v>
      </c>
      <c r="B19" s="45" t="str">
        <f>'[1]Referencia Milho'!B22</f>
        <v>L</v>
      </c>
      <c r="C19" s="35">
        <f>'[1]Referencia Milho'!C22</f>
        <v>0.15</v>
      </c>
      <c r="D19" s="46">
        <f>'[1]Referência Sorgo '!D18</f>
        <v>18.486666666666668</v>
      </c>
      <c r="E19" s="36">
        <f t="shared" si="0"/>
        <v>2.7730000000000001</v>
      </c>
    </row>
    <row r="20" spans="1:5" x14ac:dyDescent="0.25">
      <c r="A20" s="16" t="s">
        <v>24</v>
      </c>
      <c r="B20" s="45" t="str">
        <f>'[1]Referencia Milho'!B24</f>
        <v>L</v>
      </c>
      <c r="C20" s="35">
        <f>'[1]Referencia Milho'!C24</f>
        <v>0.2</v>
      </c>
      <c r="D20" s="46">
        <f>'[1]Referência Sorgo '!D20</f>
        <v>189.05</v>
      </c>
      <c r="E20" s="36">
        <f t="shared" si="0"/>
        <v>37.81</v>
      </c>
    </row>
    <row r="21" spans="1:5" x14ac:dyDescent="0.25">
      <c r="A21" s="16" t="s">
        <v>25</v>
      </c>
      <c r="B21" s="45" t="str">
        <f>'[1]Referencia Milho'!B25</f>
        <v>L</v>
      </c>
      <c r="C21" s="35">
        <f>'[1]Referencia Milho'!C25</f>
        <v>1</v>
      </c>
      <c r="D21" s="46">
        <f>'[1]Referência Sorgo '!D21</f>
        <v>270</v>
      </c>
      <c r="E21" s="36">
        <f t="shared" si="0"/>
        <v>270</v>
      </c>
    </row>
    <row r="22" spans="1:5" x14ac:dyDescent="0.25">
      <c r="A22" s="16" t="s">
        <v>32</v>
      </c>
      <c r="B22" s="45" t="str">
        <f>'[1]Referencia Milho'!B26</f>
        <v>L</v>
      </c>
      <c r="C22" s="35">
        <f>'[1]Referencia Milho'!C26</f>
        <v>1.5</v>
      </c>
      <c r="D22" s="46">
        <f>'[1]Referência Sorgo '!D22</f>
        <v>114.4</v>
      </c>
      <c r="E22" s="36">
        <f t="shared" si="0"/>
        <v>171.60000000000002</v>
      </c>
    </row>
    <row r="23" spans="1:5" x14ac:dyDescent="0.25">
      <c r="A23" s="16" t="s">
        <v>33</v>
      </c>
      <c r="B23" s="45" t="str">
        <f>'[1]Referencia Milho'!B27</f>
        <v>Kg</v>
      </c>
      <c r="C23" s="35">
        <f>'[1]Referencia Milho'!C27</f>
        <v>0.6</v>
      </c>
      <c r="D23" s="46">
        <f>'[1]Referência Sorgo '!D23</f>
        <v>22</v>
      </c>
      <c r="E23" s="36">
        <f t="shared" si="0"/>
        <v>13.2</v>
      </c>
    </row>
    <row r="24" spans="1:5" x14ac:dyDescent="0.25">
      <c r="A24" s="16" t="s">
        <v>20</v>
      </c>
      <c r="B24" s="45" t="str">
        <f>'[1]Referencia Milho'!B29</f>
        <v>L</v>
      </c>
      <c r="C24" s="35">
        <f>'[1]Referencia Milho'!C29</f>
        <v>0.1</v>
      </c>
      <c r="D24" s="46">
        <f>'[1]Referência Sorgo '!D25</f>
        <v>62.666666666666664</v>
      </c>
      <c r="E24" s="36">
        <f t="shared" si="0"/>
        <v>6.2666666666666666</v>
      </c>
    </row>
    <row r="25" spans="1:5" x14ac:dyDescent="0.25">
      <c r="A25" s="16" t="s">
        <v>145</v>
      </c>
      <c r="B25" s="45" t="str">
        <f>'[1]Referencia Milho'!B31</f>
        <v>Ton</v>
      </c>
      <c r="C25" s="35">
        <f>'[1]Referencia Milho'!C31</f>
        <v>0.22</v>
      </c>
      <c r="D25" s="46">
        <f>'[1]Referência Sorgo '!D18</f>
        <v>18.486666666666668</v>
      </c>
      <c r="E25" s="36">
        <f t="shared" si="0"/>
        <v>4.0670666666666673</v>
      </c>
    </row>
    <row r="26" spans="1:5" x14ac:dyDescent="0.25">
      <c r="A26" s="3" t="s">
        <v>36</v>
      </c>
      <c r="B26" s="3"/>
      <c r="C26" s="4"/>
      <c r="D26" s="4"/>
      <c r="E26" s="4">
        <f>SUM(E11:E25)</f>
        <v>2096.7087333333329</v>
      </c>
    </row>
    <row r="27" spans="1:5" x14ac:dyDescent="0.25">
      <c r="A27" s="5" t="s">
        <v>37</v>
      </c>
      <c r="B27" s="5"/>
      <c r="C27" s="6"/>
      <c r="D27" s="5"/>
      <c r="E27" s="5"/>
    </row>
    <row r="28" spans="1:5" x14ac:dyDescent="0.25">
      <c r="A28" s="7" t="s">
        <v>286</v>
      </c>
      <c r="B28" s="7" t="s">
        <v>115</v>
      </c>
      <c r="C28" s="8">
        <v>2</v>
      </c>
      <c r="D28" s="41">
        <v>150</v>
      </c>
      <c r="E28" s="9">
        <f>C28*D28</f>
        <v>300</v>
      </c>
    </row>
    <row r="29" spans="1:5" x14ac:dyDescent="0.25">
      <c r="A29" s="7" t="s">
        <v>403</v>
      </c>
      <c r="B29" s="7" t="s">
        <v>115</v>
      </c>
      <c r="C29" s="8">
        <v>3</v>
      </c>
      <c r="D29" s="41">
        <v>150</v>
      </c>
      <c r="E29" s="9">
        <f t="shared" ref="E29:E37" si="1">C29*D29</f>
        <v>450</v>
      </c>
    </row>
    <row r="30" spans="1:5" x14ac:dyDescent="0.25">
      <c r="A30" s="7" t="s">
        <v>404</v>
      </c>
      <c r="B30" s="7" t="s">
        <v>115</v>
      </c>
      <c r="C30" s="8">
        <v>3.5</v>
      </c>
      <c r="D30" s="41">
        <v>150</v>
      </c>
      <c r="E30" s="9">
        <f t="shared" si="1"/>
        <v>525</v>
      </c>
    </row>
    <row r="31" spans="1:5" x14ac:dyDescent="0.25">
      <c r="A31" s="7" t="s">
        <v>194</v>
      </c>
      <c r="B31" s="7" t="s">
        <v>115</v>
      </c>
      <c r="C31" s="8">
        <v>2</v>
      </c>
      <c r="D31" s="41">
        <v>150</v>
      </c>
      <c r="E31" s="9">
        <f t="shared" si="1"/>
        <v>300</v>
      </c>
    </row>
    <row r="32" spans="1:5" x14ac:dyDescent="0.25">
      <c r="A32" s="7" t="s">
        <v>116</v>
      </c>
      <c r="B32" s="7" t="s">
        <v>115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405</v>
      </c>
      <c r="B33" s="7" t="s">
        <v>115</v>
      </c>
      <c r="C33" s="10">
        <v>2</v>
      </c>
      <c r="D33" s="41">
        <v>150</v>
      </c>
      <c r="E33" s="9">
        <f t="shared" si="1"/>
        <v>300</v>
      </c>
    </row>
    <row r="34" spans="1:5" x14ac:dyDescent="0.25">
      <c r="A34" s="7" t="s">
        <v>406</v>
      </c>
      <c r="B34" s="7" t="s">
        <v>115</v>
      </c>
      <c r="C34" s="10">
        <v>2</v>
      </c>
      <c r="D34" s="41">
        <v>150</v>
      </c>
      <c r="E34" s="9">
        <f t="shared" si="1"/>
        <v>300</v>
      </c>
    </row>
    <row r="35" spans="1:5" x14ac:dyDescent="0.25">
      <c r="A35" s="7" t="s">
        <v>407</v>
      </c>
      <c r="B35" s="7" t="s">
        <v>115</v>
      </c>
      <c r="C35" s="10">
        <v>2</v>
      </c>
      <c r="D35" s="41">
        <v>150</v>
      </c>
      <c r="E35" s="9">
        <f t="shared" si="1"/>
        <v>300</v>
      </c>
    </row>
    <row r="36" spans="1:5" x14ac:dyDescent="0.25">
      <c r="A36" s="7" t="s">
        <v>408</v>
      </c>
      <c r="B36" s="7" t="s">
        <v>115</v>
      </c>
      <c r="C36" s="10">
        <v>2</v>
      </c>
      <c r="D36" s="41">
        <v>150</v>
      </c>
      <c r="E36" s="9">
        <f t="shared" si="1"/>
        <v>300</v>
      </c>
    </row>
    <row r="37" spans="1:5" x14ac:dyDescent="0.25">
      <c r="A37" s="7" t="s">
        <v>409</v>
      </c>
      <c r="B37" s="7" t="s">
        <v>115</v>
      </c>
      <c r="C37" s="10">
        <v>2</v>
      </c>
      <c r="D37" s="41">
        <v>150</v>
      </c>
      <c r="E37" s="9">
        <f t="shared" si="1"/>
        <v>300</v>
      </c>
    </row>
    <row r="38" spans="1:5" x14ac:dyDescent="0.25">
      <c r="A38" s="3" t="s">
        <v>45</v>
      </c>
      <c r="B38" s="3"/>
      <c r="C38" s="4"/>
      <c r="D38" s="4"/>
      <c r="E38" s="4">
        <f>SUM(E28:E37)</f>
        <v>3375</v>
      </c>
    </row>
    <row r="39" spans="1:5" x14ac:dyDescent="0.25">
      <c r="A39" s="5" t="s">
        <v>46</v>
      </c>
      <c r="B39" s="5"/>
      <c r="C39" s="6"/>
      <c r="D39" s="5"/>
      <c r="E39" s="5"/>
    </row>
    <row r="40" spans="1:5" x14ac:dyDescent="0.25">
      <c r="A40" s="7" t="s">
        <v>287</v>
      </c>
      <c r="B40" s="7" t="s">
        <v>115</v>
      </c>
      <c r="C40" s="10">
        <v>1.5</v>
      </c>
      <c r="D40" s="9">
        <v>380</v>
      </c>
      <c r="E40" s="9">
        <f>C40*D40</f>
        <v>570</v>
      </c>
    </row>
    <row r="41" spans="1:5" x14ac:dyDescent="0.25">
      <c r="A41" s="3" t="s">
        <v>51</v>
      </c>
      <c r="B41" s="3"/>
      <c r="C41" s="4"/>
      <c r="D41" s="4"/>
      <c r="E41" s="4">
        <f>E40</f>
        <v>570</v>
      </c>
    </row>
    <row r="42" spans="1:5" x14ac:dyDescent="0.25">
      <c r="A42" s="11" t="s">
        <v>52</v>
      </c>
      <c r="B42" s="11"/>
      <c r="C42" s="12"/>
      <c r="D42" s="11"/>
      <c r="E42" s="151">
        <f>SUM(E26,E38,E41)</f>
        <v>6041.7087333333329</v>
      </c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227" t="s">
        <v>53</v>
      </c>
      <c r="B45" s="228"/>
      <c r="C45" s="13"/>
      <c r="D45" s="13"/>
      <c r="E45" s="13"/>
    </row>
    <row r="46" spans="1:5" ht="15.75" x14ac:dyDescent="0.25">
      <c r="A46" s="15" t="s">
        <v>8</v>
      </c>
      <c r="B46" s="25">
        <f>E26</f>
        <v>2096.7087333333329</v>
      </c>
      <c r="C46" s="13"/>
      <c r="D46" s="13"/>
      <c r="E46" s="13"/>
    </row>
    <row r="47" spans="1:5" ht="15.75" x14ac:dyDescent="0.25">
      <c r="A47" s="22" t="s">
        <v>37</v>
      </c>
      <c r="B47" s="25">
        <f>E38</f>
        <v>3375</v>
      </c>
      <c r="C47" s="13"/>
      <c r="D47" s="13"/>
      <c r="E47" s="13"/>
    </row>
    <row r="48" spans="1:5" ht="15.75" x14ac:dyDescent="0.25">
      <c r="A48" s="22" t="s">
        <v>46</v>
      </c>
      <c r="B48" s="25">
        <f>E41</f>
        <v>570</v>
      </c>
      <c r="C48" s="13"/>
      <c r="D48" s="13"/>
      <c r="E48" s="13"/>
    </row>
    <row r="49" spans="1:5" ht="15.75" x14ac:dyDescent="0.25">
      <c r="A49" s="14" t="s">
        <v>65</v>
      </c>
      <c r="B49" s="26">
        <f>E42</f>
        <v>6041.7087333333329</v>
      </c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229" t="s">
        <v>551</v>
      </c>
      <c r="B52" s="229"/>
      <c r="C52" s="225"/>
      <c r="D52" s="225"/>
      <c r="E52" s="13"/>
    </row>
    <row r="53" spans="1:5" ht="15.75" x14ac:dyDescent="0.25">
      <c r="A53" s="13" t="s">
        <v>54</v>
      </c>
      <c r="B53" s="13"/>
      <c r="C53" s="13"/>
      <c r="D53" s="13"/>
      <c r="E53" s="13"/>
    </row>
    <row r="54" spans="1:5" ht="15.75" x14ac:dyDescent="0.25">
      <c r="A54" s="225" t="s">
        <v>55</v>
      </c>
      <c r="B54" s="225"/>
      <c r="C54" s="225"/>
      <c r="D54" s="225"/>
      <c r="E54" s="13"/>
    </row>
    <row r="55" spans="1:5" ht="15.75" x14ac:dyDescent="0.25">
      <c r="A55" s="225" t="s">
        <v>56</v>
      </c>
      <c r="B55" s="225"/>
      <c r="C55" s="115"/>
      <c r="D55" s="115"/>
      <c r="E55" s="13"/>
    </row>
    <row r="56" spans="1:5" ht="15.75" x14ac:dyDescent="0.25">
      <c r="A56" s="225" t="s">
        <v>57</v>
      </c>
      <c r="B56" s="225"/>
      <c r="C56" s="225"/>
      <c r="D56" s="225"/>
      <c r="E56" s="13"/>
    </row>
    <row r="57" spans="1:5" ht="15.75" x14ac:dyDescent="0.25">
      <c r="A57" s="225" t="s">
        <v>58</v>
      </c>
      <c r="B57" s="225"/>
      <c r="C57" s="225"/>
      <c r="D57" s="225"/>
      <c r="E57" s="13"/>
    </row>
  </sheetData>
  <mergeCells count="22">
    <mergeCell ref="A57:B57"/>
    <mergeCell ref="C57:D57"/>
    <mergeCell ref="A45:B45"/>
    <mergeCell ref="C52:D52"/>
    <mergeCell ref="A55:B55"/>
    <mergeCell ref="A56:B56"/>
    <mergeCell ref="C56:D56"/>
    <mergeCell ref="A54:B54"/>
    <mergeCell ref="C54:D54"/>
    <mergeCell ref="A52:B5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workbookViewId="0">
      <selection activeCell="A7" sqref="A7:E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2.2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421</v>
      </c>
      <c r="B3" s="281"/>
      <c r="C3" s="240" t="s">
        <v>279</v>
      </c>
      <c r="D3" s="241"/>
      <c r="E3" s="242"/>
    </row>
    <row r="4" spans="1:5" ht="15.75" x14ac:dyDescent="0.25">
      <c r="A4" s="282" t="s">
        <v>276</v>
      </c>
      <c r="B4" s="282"/>
      <c r="C4" s="240" t="s">
        <v>422</v>
      </c>
      <c r="D4" s="241"/>
      <c r="E4" s="242"/>
    </row>
    <row r="5" spans="1:5" ht="15.75" x14ac:dyDescent="0.25">
      <c r="A5" s="239" t="s">
        <v>545</v>
      </c>
      <c r="B5" s="239"/>
      <c r="C5" s="240" t="s">
        <v>284</v>
      </c>
      <c r="D5" s="241"/>
      <c r="E5" s="242"/>
    </row>
    <row r="6" spans="1:5" ht="15.75" x14ac:dyDescent="0.25">
      <c r="A6" s="251" t="s">
        <v>562</v>
      </c>
      <c r="B6" s="284"/>
      <c r="C6" s="240" t="s">
        <v>285</v>
      </c>
      <c r="D6" s="241"/>
      <c r="E6" s="242"/>
    </row>
    <row r="7" spans="1:5" x14ac:dyDescent="0.25">
      <c r="A7" s="245" t="s">
        <v>414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503</v>
      </c>
      <c r="B11" s="16" t="s">
        <v>9</v>
      </c>
      <c r="C11" s="16">
        <v>0.36</v>
      </c>
      <c r="D11" s="18">
        <v>2682.25</v>
      </c>
      <c r="E11" s="18">
        <f>C11*D11</f>
        <v>965.61</v>
      </c>
    </row>
    <row r="12" spans="1:5" x14ac:dyDescent="0.25">
      <c r="A12" s="16" t="s">
        <v>504</v>
      </c>
      <c r="B12" s="16" t="s">
        <v>14</v>
      </c>
      <c r="C12" s="16">
        <v>1.8</v>
      </c>
      <c r="D12" s="18">
        <f>'[1]Referência Banana'!D10</f>
        <v>230</v>
      </c>
      <c r="E12" s="18">
        <f t="shared" ref="E12:E25" si="0">C12*D12</f>
        <v>414</v>
      </c>
    </row>
    <row r="13" spans="1:5" x14ac:dyDescent="0.25">
      <c r="A13" s="16" t="s">
        <v>505</v>
      </c>
      <c r="B13" s="16" t="s">
        <v>14</v>
      </c>
      <c r="C13" s="16">
        <v>2</v>
      </c>
      <c r="D13" s="18">
        <f>'[1]Referência Banana'!D11</f>
        <v>2000</v>
      </c>
      <c r="E13" s="18">
        <f t="shared" si="0"/>
        <v>4000</v>
      </c>
    </row>
    <row r="14" spans="1:5" x14ac:dyDescent="0.25">
      <c r="A14" s="16" t="s">
        <v>506</v>
      </c>
      <c r="B14" s="16" t="s">
        <v>14</v>
      </c>
      <c r="C14" s="16">
        <v>0.08</v>
      </c>
      <c r="D14" s="18">
        <f>'[1]Referência Banana'!D12</f>
        <v>1930.3333333333333</v>
      </c>
      <c r="E14" s="18">
        <f t="shared" si="0"/>
        <v>154.42666666666668</v>
      </c>
    </row>
    <row r="15" spans="1:5" x14ac:dyDescent="0.25">
      <c r="A15" s="16" t="s">
        <v>507</v>
      </c>
      <c r="B15" s="16" t="s">
        <v>14</v>
      </c>
      <c r="C15" s="16">
        <v>1</v>
      </c>
      <c r="D15" s="18">
        <f>'[1]Referência Banana'!D13</f>
        <v>2287</v>
      </c>
      <c r="E15" s="18">
        <f t="shared" si="0"/>
        <v>2287</v>
      </c>
    </row>
    <row r="16" spans="1:5" x14ac:dyDescent="0.25">
      <c r="A16" s="16" t="s">
        <v>508</v>
      </c>
      <c r="B16" s="16" t="s">
        <v>79</v>
      </c>
      <c r="C16" s="16">
        <v>2</v>
      </c>
      <c r="D16" s="18">
        <f>'[1]Referência Banana'!D14</f>
        <v>7.4939999999999998</v>
      </c>
      <c r="E16" s="18">
        <f t="shared" si="0"/>
        <v>14.988</v>
      </c>
    </row>
    <row r="17" spans="1:5" x14ac:dyDescent="0.25">
      <c r="A17" s="16" t="s">
        <v>509</v>
      </c>
      <c r="B17" s="16" t="s">
        <v>423</v>
      </c>
      <c r="C17" s="16">
        <v>2</v>
      </c>
      <c r="D17" s="18">
        <f>'[1]Referência Banana'!D15</f>
        <v>6</v>
      </c>
      <c r="E17" s="18">
        <f t="shared" si="0"/>
        <v>12</v>
      </c>
    </row>
    <row r="18" spans="1:5" x14ac:dyDescent="0.25">
      <c r="A18" s="16" t="s">
        <v>510</v>
      </c>
      <c r="B18" s="16" t="s">
        <v>423</v>
      </c>
      <c r="C18" s="16">
        <v>2</v>
      </c>
      <c r="D18" s="18">
        <f>'[1]Referência Banana'!D16</f>
        <v>28.339999999999996</v>
      </c>
      <c r="E18" s="18">
        <f t="shared" si="0"/>
        <v>56.679999999999993</v>
      </c>
    </row>
    <row r="19" spans="1:5" x14ac:dyDescent="0.25">
      <c r="A19" s="16" t="s">
        <v>29</v>
      </c>
      <c r="B19" s="16" t="s">
        <v>424</v>
      </c>
      <c r="C19" s="24">
        <v>1</v>
      </c>
      <c r="D19" s="18">
        <f>'[1]Referência Banana'!D17</f>
        <v>47.25</v>
      </c>
      <c r="E19" s="18">
        <f t="shared" si="0"/>
        <v>47.25</v>
      </c>
    </row>
    <row r="20" spans="1:5" x14ac:dyDescent="0.25">
      <c r="A20" s="16" t="s">
        <v>511</v>
      </c>
      <c r="B20" s="16" t="s">
        <v>79</v>
      </c>
      <c r="C20" s="16">
        <v>1</v>
      </c>
      <c r="D20" s="18">
        <f>'[1]Referência Banana'!D18</f>
        <v>170</v>
      </c>
      <c r="E20" s="18">
        <f t="shared" si="0"/>
        <v>170</v>
      </c>
    </row>
    <row r="21" spans="1:5" x14ac:dyDescent="0.25">
      <c r="A21" s="16" t="s">
        <v>188</v>
      </c>
      <c r="B21" s="16" t="s">
        <v>79</v>
      </c>
      <c r="C21" s="16">
        <v>0.4</v>
      </c>
      <c r="D21" s="18">
        <f>'[1]Referência Banana'!D19</f>
        <v>112</v>
      </c>
      <c r="E21" s="18">
        <f t="shared" si="0"/>
        <v>44.800000000000004</v>
      </c>
    </row>
    <row r="22" spans="1:5" x14ac:dyDescent="0.25">
      <c r="A22" s="16" t="s">
        <v>512</v>
      </c>
      <c r="B22" s="16" t="s">
        <v>424</v>
      </c>
      <c r="C22" s="16">
        <v>0.5</v>
      </c>
      <c r="D22" s="18">
        <f>'[1]Referência Banana'!D20</f>
        <v>209.57142857142858</v>
      </c>
      <c r="E22" s="18">
        <f t="shared" si="0"/>
        <v>104.78571428571429</v>
      </c>
    </row>
    <row r="23" spans="1:5" x14ac:dyDescent="0.25">
      <c r="A23" s="16" t="s">
        <v>513</v>
      </c>
      <c r="B23" s="16" t="s">
        <v>79</v>
      </c>
      <c r="C23" s="16">
        <v>2.5</v>
      </c>
      <c r="D23" s="18">
        <f>'[1]Referência Banana'!D21</f>
        <v>25.574000000000002</v>
      </c>
      <c r="E23" s="18">
        <f t="shared" si="0"/>
        <v>63.935000000000002</v>
      </c>
    </row>
    <row r="24" spans="1:5" x14ac:dyDescent="0.25">
      <c r="A24" s="16" t="s">
        <v>18</v>
      </c>
      <c r="B24" s="16" t="s">
        <v>187</v>
      </c>
      <c r="C24" s="16">
        <v>1</v>
      </c>
      <c r="D24" s="18">
        <f>'[1]Referência Banana'!D22</f>
        <v>62.666666666666664</v>
      </c>
      <c r="E24" s="18">
        <f t="shared" si="0"/>
        <v>62.666666666666664</v>
      </c>
    </row>
    <row r="25" spans="1:5" x14ac:dyDescent="0.25">
      <c r="A25" s="147" t="s">
        <v>514</v>
      </c>
      <c r="B25" s="16" t="s">
        <v>187</v>
      </c>
      <c r="C25" s="16">
        <v>1</v>
      </c>
      <c r="D25" s="18">
        <f>'[1]Referência Banana'!D23</f>
        <v>26.25</v>
      </c>
      <c r="E25" s="18">
        <f t="shared" si="0"/>
        <v>26.25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8424.3920476190469</v>
      </c>
    </row>
    <row r="27" spans="1:5" x14ac:dyDescent="0.25">
      <c r="A27" s="15" t="s">
        <v>80</v>
      </c>
      <c r="B27" s="15"/>
      <c r="C27" s="126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41">
        <v>120</v>
      </c>
      <c r="E28" s="18">
        <f t="shared" ref="E28:E35" si="1">C28*D28</f>
        <v>1800</v>
      </c>
    </row>
    <row r="29" spans="1:5" x14ac:dyDescent="0.25">
      <c r="A29" s="16" t="s">
        <v>425</v>
      </c>
      <c r="B29" s="16" t="s">
        <v>48</v>
      </c>
      <c r="C29" s="16">
        <v>15</v>
      </c>
      <c r="D29" s="41">
        <v>120</v>
      </c>
      <c r="E29" s="18">
        <f t="shared" si="1"/>
        <v>1800</v>
      </c>
    </row>
    <row r="30" spans="1:5" x14ac:dyDescent="0.25">
      <c r="A30" s="16" t="s">
        <v>426</v>
      </c>
      <c r="B30" s="16" t="s">
        <v>48</v>
      </c>
      <c r="C30" s="16">
        <v>10</v>
      </c>
      <c r="D30" s="41">
        <v>120</v>
      </c>
      <c r="E30" s="18">
        <f t="shared" si="1"/>
        <v>1200</v>
      </c>
    </row>
    <row r="31" spans="1:5" x14ac:dyDescent="0.25">
      <c r="A31" s="16" t="s">
        <v>427</v>
      </c>
      <c r="B31" s="16" t="s">
        <v>48</v>
      </c>
      <c r="C31" s="16">
        <v>15</v>
      </c>
      <c r="D31" s="41">
        <v>120</v>
      </c>
      <c r="E31" s="18">
        <f t="shared" si="1"/>
        <v>1800</v>
      </c>
    </row>
    <row r="32" spans="1:5" x14ac:dyDescent="0.25">
      <c r="A32" s="16" t="s">
        <v>428</v>
      </c>
      <c r="B32" s="16" t="s">
        <v>48</v>
      </c>
      <c r="C32" s="16">
        <v>15</v>
      </c>
      <c r="D32" s="41">
        <v>120</v>
      </c>
      <c r="E32" s="18">
        <f t="shared" si="1"/>
        <v>1800</v>
      </c>
    </row>
    <row r="33" spans="1:5" x14ac:dyDescent="0.25">
      <c r="A33" s="16" t="s">
        <v>194</v>
      </c>
      <c r="B33" s="16" t="s">
        <v>115</v>
      </c>
      <c r="C33" s="16">
        <v>2</v>
      </c>
      <c r="D33" s="41">
        <v>138</v>
      </c>
      <c r="E33" s="18">
        <f t="shared" si="1"/>
        <v>276</v>
      </c>
    </row>
    <row r="34" spans="1:5" x14ac:dyDescent="0.25">
      <c r="A34" s="16" t="s">
        <v>127</v>
      </c>
      <c r="B34" s="16" t="s">
        <v>115</v>
      </c>
      <c r="C34" s="16">
        <v>3</v>
      </c>
      <c r="D34" s="41">
        <v>138</v>
      </c>
      <c r="E34" s="18">
        <f t="shared" si="1"/>
        <v>414</v>
      </c>
    </row>
    <row r="35" spans="1:5" x14ac:dyDescent="0.25">
      <c r="A35" s="16" t="s">
        <v>226</v>
      </c>
      <c r="B35" s="16" t="s">
        <v>115</v>
      </c>
      <c r="C35" s="16">
        <v>10</v>
      </c>
      <c r="D35" s="41">
        <v>138</v>
      </c>
      <c r="E35" s="18">
        <f t="shared" si="1"/>
        <v>1380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10470</v>
      </c>
    </row>
    <row r="37" spans="1:5" x14ac:dyDescent="0.25">
      <c r="A37" s="15" t="s">
        <v>197</v>
      </c>
      <c r="B37" s="15"/>
      <c r="C37" s="126"/>
      <c r="D37" s="15"/>
      <c r="E37" s="1"/>
    </row>
    <row r="38" spans="1:5" x14ac:dyDescent="0.25">
      <c r="A38" s="16" t="s">
        <v>420</v>
      </c>
      <c r="B38" s="16" t="s">
        <v>48</v>
      </c>
      <c r="C38" s="16">
        <v>30</v>
      </c>
      <c r="D38" s="41">
        <v>120</v>
      </c>
      <c r="E38" s="18">
        <f>C38*D38</f>
        <v>3600</v>
      </c>
    </row>
    <row r="39" spans="1:5" x14ac:dyDescent="0.25">
      <c r="A39" s="16" t="s">
        <v>109</v>
      </c>
      <c r="B39" s="16" t="s">
        <v>156</v>
      </c>
      <c r="C39" s="16">
        <v>1</v>
      </c>
      <c r="D39" s="23">
        <v>1000</v>
      </c>
      <c r="E39" s="18">
        <f>C39*D39</f>
        <v>1000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4600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23494.392047619047</v>
      </c>
    </row>
    <row r="44" spans="1:5" x14ac:dyDescent="0.25">
      <c r="A44" s="227" t="s">
        <v>53</v>
      </c>
      <c r="B44" s="228"/>
    </row>
    <row r="45" spans="1:5" x14ac:dyDescent="0.25">
      <c r="A45" s="15" t="s">
        <v>141</v>
      </c>
      <c r="B45" s="25">
        <f>E26</f>
        <v>8424.3920476190469</v>
      </c>
    </row>
    <row r="46" spans="1:5" x14ac:dyDescent="0.25">
      <c r="A46" s="15" t="s">
        <v>80</v>
      </c>
      <c r="B46" s="25">
        <f>E36</f>
        <v>10470</v>
      </c>
    </row>
    <row r="47" spans="1:5" x14ac:dyDescent="0.25">
      <c r="A47" s="15" t="s">
        <v>197</v>
      </c>
      <c r="B47" s="25">
        <f>E40</f>
        <v>4600</v>
      </c>
    </row>
    <row r="48" spans="1:5" x14ac:dyDescent="0.25">
      <c r="A48" s="37" t="s">
        <v>65</v>
      </c>
      <c r="B48" s="38">
        <f>SUM(B45:B47)</f>
        <v>23494.392047619047</v>
      </c>
    </row>
    <row r="51" spans="1:4" x14ac:dyDescent="0.25">
      <c r="A51" s="229" t="s">
        <v>551</v>
      </c>
      <c r="B51" s="229"/>
      <c r="C51" s="229"/>
      <c r="D51" s="229"/>
    </row>
    <row r="52" spans="1:4" x14ac:dyDescent="0.25">
      <c r="A52" t="s">
        <v>54</v>
      </c>
    </row>
    <row r="53" spans="1:4" ht="15.75" x14ac:dyDescent="0.25">
      <c r="A53" s="225" t="s">
        <v>55</v>
      </c>
      <c r="B53" s="225"/>
      <c r="C53" s="225"/>
      <c r="D53" s="225"/>
    </row>
    <row r="54" spans="1:4" ht="15.75" x14ac:dyDescent="0.25">
      <c r="A54" s="225" t="s">
        <v>56</v>
      </c>
      <c r="B54" s="225"/>
      <c r="C54" s="225"/>
      <c r="D54" s="225"/>
    </row>
    <row r="55" spans="1:4" ht="15.75" x14ac:dyDescent="0.25">
      <c r="A55" s="225" t="s">
        <v>57</v>
      </c>
      <c r="B55" s="225"/>
      <c r="C55" s="225"/>
      <c r="D55" s="225"/>
    </row>
    <row r="56" spans="1:4" ht="15.75" x14ac:dyDescent="0.25">
      <c r="A56" s="225" t="s">
        <v>58</v>
      </c>
      <c r="B56" s="22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3" workbookViewId="0">
      <selection activeCell="F58" sqref="F58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5.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411</v>
      </c>
      <c r="B3" s="281"/>
      <c r="C3" s="240" t="s">
        <v>312</v>
      </c>
      <c r="D3" s="241"/>
      <c r="E3" s="242"/>
    </row>
    <row r="4" spans="1:5" ht="15.75" x14ac:dyDescent="0.25">
      <c r="A4" s="282" t="s">
        <v>446</v>
      </c>
      <c r="B4" s="282"/>
      <c r="C4" s="240" t="s">
        <v>412</v>
      </c>
      <c r="D4" s="241"/>
      <c r="E4" s="242"/>
    </row>
    <row r="5" spans="1:5" ht="15.75" x14ac:dyDescent="0.25">
      <c r="A5" s="237" t="s">
        <v>545</v>
      </c>
      <c r="B5" s="238"/>
      <c r="C5" s="240" t="s">
        <v>311</v>
      </c>
      <c r="D5" s="241"/>
      <c r="E5" s="242"/>
    </row>
    <row r="6" spans="1:5" ht="15.75" x14ac:dyDescent="0.25">
      <c r="A6" s="251" t="s">
        <v>563</v>
      </c>
      <c r="B6" s="284"/>
      <c r="C6" s="240" t="s">
        <v>413</v>
      </c>
      <c r="D6" s="241"/>
      <c r="E6" s="242"/>
    </row>
    <row r="7" spans="1:5" x14ac:dyDescent="0.25">
      <c r="A7" s="245" t="s">
        <v>515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1700</v>
      </c>
      <c r="E11" s="18">
        <f>C11*D11</f>
        <v>850</v>
      </c>
    </row>
    <row r="12" spans="1:5" x14ac:dyDescent="0.25">
      <c r="A12" s="147" t="s">
        <v>504</v>
      </c>
      <c r="B12" s="16" t="s">
        <v>14</v>
      </c>
      <c r="C12" s="16">
        <v>1</v>
      </c>
      <c r="D12" s="18">
        <f>'[3]Referência Abóbora Cabutiá'!D7</f>
        <v>230</v>
      </c>
      <c r="E12" s="18">
        <f t="shared" ref="E12:E29" si="0">C12*D12</f>
        <v>230</v>
      </c>
    </row>
    <row r="13" spans="1:5" x14ac:dyDescent="0.25">
      <c r="A13" s="147" t="s">
        <v>571</v>
      </c>
      <c r="B13" s="16" t="s">
        <v>14</v>
      </c>
      <c r="C13" s="16">
        <v>0.4</v>
      </c>
      <c r="D13" s="18">
        <f>'[3]Referência Abóbora Cabutiá'!D8</f>
        <v>2000</v>
      </c>
      <c r="E13" s="18">
        <f t="shared" si="0"/>
        <v>800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'[3]Referência Abóbora Cabutiá'!D9</f>
        <v>450</v>
      </c>
      <c r="E14" s="18">
        <f t="shared" si="0"/>
        <v>2250</v>
      </c>
    </row>
    <row r="15" spans="1:5" x14ac:dyDescent="0.25">
      <c r="A15" s="147" t="s">
        <v>572</v>
      </c>
      <c r="B15" s="16" t="s">
        <v>14</v>
      </c>
      <c r="C15" s="16">
        <v>0.25</v>
      </c>
      <c r="D15" s="18">
        <f>'[3]Referência Abóbora Cabutiá'!D10</f>
        <v>2287</v>
      </c>
      <c r="E15" s="18">
        <f t="shared" si="0"/>
        <v>571.75</v>
      </c>
    </row>
    <row r="16" spans="1:5" x14ac:dyDescent="0.25">
      <c r="A16" s="147" t="s">
        <v>253</v>
      </c>
      <c r="B16" s="16" t="s">
        <v>14</v>
      </c>
      <c r="C16" s="16">
        <v>0.5</v>
      </c>
      <c r="D16" s="18">
        <f>'[3]Referência Abóbora Cabutiá'!D11</f>
        <v>2474.6666666666665</v>
      </c>
      <c r="E16" s="18">
        <f t="shared" si="0"/>
        <v>1237.3333333333333</v>
      </c>
    </row>
    <row r="17" spans="1:5" x14ac:dyDescent="0.25">
      <c r="A17" s="147" t="s">
        <v>254</v>
      </c>
      <c r="B17" s="16" t="s">
        <v>14</v>
      </c>
      <c r="C17" s="16">
        <v>0.25</v>
      </c>
      <c r="D17" s="18">
        <f>'[3]Referência Abóbora Cabutiá'!D12</f>
        <v>1930.3333333333333</v>
      </c>
      <c r="E17" s="18">
        <f t="shared" si="0"/>
        <v>482.58333333333331</v>
      </c>
    </row>
    <row r="18" spans="1:5" x14ac:dyDescent="0.25">
      <c r="A18" s="147" t="s">
        <v>29</v>
      </c>
      <c r="B18" s="16" t="s">
        <v>187</v>
      </c>
      <c r="C18" s="24">
        <v>0.6</v>
      </c>
      <c r="D18" s="18">
        <f>'[3]Referência Abóbora Cabutiá'!D13</f>
        <v>445</v>
      </c>
      <c r="E18" s="18">
        <f t="shared" si="0"/>
        <v>267</v>
      </c>
    </row>
    <row r="19" spans="1:5" x14ac:dyDescent="0.25">
      <c r="A19" s="147" t="s">
        <v>573</v>
      </c>
      <c r="B19" s="16" t="s">
        <v>187</v>
      </c>
      <c r="C19" s="16">
        <v>0.08</v>
      </c>
      <c r="D19" s="18">
        <f>'[3]Referência Abóbora Cabutiá'!D14</f>
        <v>190</v>
      </c>
      <c r="E19" s="18">
        <f t="shared" si="0"/>
        <v>15.200000000000001</v>
      </c>
    </row>
    <row r="20" spans="1:5" x14ac:dyDescent="0.25">
      <c r="A20" s="147" t="s">
        <v>574</v>
      </c>
      <c r="B20" s="16" t="s">
        <v>187</v>
      </c>
      <c r="C20" s="16">
        <v>2</v>
      </c>
      <c r="D20" s="18">
        <f>'[3]Referência Abóbora Cabutiá'!D15</f>
        <v>47.25</v>
      </c>
      <c r="E20" s="18">
        <f t="shared" si="0"/>
        <v>94.5</v>
      </c>
    </row>
    <row r="21" spans="1:5" x14ac:dyDescent="0.25">
      <c r="A21" s="147" t="s">
        <v>188</v>
      </c>
      <c r="B21" s="16" t="s">
        <v>187</v>
      </c>
      <c r="C21" s="16">
        <v>0.8</v>
      </c>
      <c r="D21" s="18">
        <f>'[3]Referência Abóbora Cabutiá'!D16</f>
        <v>200.41</v>
      </c>
      <c r="E21" s="18">
        <f t="shared" si="0"/>
        <v>160.328</v>
      </c>
    </row>
    <row r="22" spans="1:5" x14ac:dyDescent="0.25">
      <c r="A22" s="147" t="s">
        <v>512</v>
      </c>
      <c r="B22" s="16" t="s">
        <v>187</v>
      </c>
      <c r="C22" s="16">
        <v>3</v>
      </c>
      <c r="D22" s="18">
        <f>'[3]Referência Abóbora Cabutiá'!D17</f>
        <v>31.833333333333332</v>
      </c>
      <c r="E22" s="18">
        <f t="shared" si="0"/>
        <v>95.5</v>
      </c>
    </row>
    <row r="23" spans="1:5" x14ac:dyDescent="0.25">
      <c r="A23" s="147" t="s">
        <v>575</v>
      </c>
      <c r="B23" s="16" t="s">
        <v>187</v>
      </c>
      <c r="C23" s="16">
        <v>1</v>
      </c>
      <c r="D23" s="18">
        <f>'[3]Referência Abóbora Cabutiá'!D18</f>
        <v>209.57142857142858</v>
      </c>
      <c r="E23" s="18">
        <f t="shared" si="0"/>
        <v>209.57142857142858</v>
      </c>
    </row>
    <row r="24" spans="1:5" x14ac:dyDescent="0.25">
      <c r="A24" s="147" t="s">
        <v>513</v>
      </c>
      <c r="B24" s="16" t="s">
        <v>187</v>
      </c>
      <c r="C24" s="16">
        <v>1.5</v>
      </c>
      <c r="D24" s="18">
        <f>'[3]Referência Abóbora Cabutiá'!D19</f>
        <v>62.666666666666664</v>
      </c>
      <c r="E24" s="18">
        <f t="shared" si="0"/>
        <v>94</v>
      </c>
    </row>
    <row r="25" spans="1:5" x14ac:dyDescent="0.25">
      <c r="A25" s="147" t="s">
        <v>123</v>
      </c>
      <c r="B25" s="16" t="s">
        <v>187</v>
      </c>
      <c r="C25" s="16">
        <v>3</v>
      </c>
      <c r="D25" s="18">
        <f>'[3]Referência Abóbora Cabutiá'!D20</f>
        <v>24.1875</v>
      </c>
      <c r="E25" s="18">
        <f t="shared" si="0"/>
        <v>72.5625</v>
      </c>
    </row>
    <row r="26" spans="1:5" x14ac:dyDescent="0.25">
      <c r="A26" s="147" t="s">
        <v>576</v>
      </c>
      <c r="B26" s="16" t="s">
        <v>187</v>
      </c>
      <c r="C26" s="16">
        <v>2</v>
      </c>
      <c r="D26" s="18">
        <f>'[3]Referência Abóbora Cabutiá'!D21</f>
        <v>67.168000000000006</v>
      </c>
      <c r="E26" s="18">
        <f t="shared" si="0"/>
        <v>134.33600000000001</v>
      </c>
    </row>
    <row r="27" spans="1:5" x14ac:dyDescent="0.25">
      <c r="A27" s="147" t="s">
        <v>508</v>
      </c>
      <c r="B27" s="16" t="s">
        <v>187</v>
      </c>
      <c r="C27" s="16">
        <v>4</v>
      </c>
      <c r="D27" s="18">
        <f>'[3]Referência Abóbora Cabutiá'!D22</f>
        <v>21.083333333333332</v>
      </c>
      <c r="E27" s="18">
        <f t="shared" si="0"/>
        <v>84.333333333333329</v>
      </c>
    </row>
    <row r="28" spans="1:5" x14ac:dyDescent="0.25">
      <c r="A28" s="147" t="s">
        <v>577</v>
      </c>
      <c r="B28" s="16" t="s">
        <v>187</v>
      </c>
      <c r="C28" s="16">
        <v>2</v>
      </c>
      <c r="D28" s="18">
        <f>'[3]Referência Abóbora Cabutiá'!D23</f>
        <v>7.4939999999999998</v>
      </c>
      <c r="E28" s="18">
        <f t="shared" si="0"/>
        <v>14.988</v>
      </c>
    </row>
    <row r="29" spans="1:5" x14ac:dyDescent="0.25">
      <c r="A29" s="147" t="s">
        <v>578</v>
      </c>
      <c r="B29" s="16" t="s">
        <v>187</v>
      </c>
      <c r="C29" s="16">
        <v>2</v>
      </c>
      <c r="D29" s="18">
        <f>'[3]Referência Abóbora Cabutiá'!D24</f>
        <v>17.387499999999999</v>
      </c>
      <c r="E29" s="18">
        <f t="shared" si="0"/>
        <v>34.774999999999999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7698.7609285714279</v>
      </c>
    </row>
    <row r="31" spans="1:5" x14ac:dyDescent="0.25">
      <c r="A31" s="15" t="s">
        <v>80</v>
      </c>
      <c r="B31" s="15"/>
      <c r="C31" s="126"/>
      <c r="D31" s="15"/>
      <c r="E31" s="1"/>
    </row>
    <row r="32" spans="1:5" x14ac:dyDescent="0.25">
      <c r="A32" s="16" t="s">
        <v>415</v>
      </c>
      <c r="B32" s="16" t="s">
        <v>115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115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190</v>
      </c>
      <c r="B34" s="16" t="s">
        <v>115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416</v>
      </c>
      <c r="B35" s="16" t="s">
        <v>115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192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417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194</v>
      </c>
      <c r="B38" s="16" t="s">
        <v>115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418</v>
      </c>
      <c r="B40" s="16" t="s">
        <v>115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419</v>
      </c>
      <c r="B41" s="16" t="s">
        <v>115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197</v>
      </c>
      <c r="B43" s="15"/>
      <c r="C43" s="126"/>
      <c r="D43" s="15"/>
      <c r="E43" s="1"/>
    </row>
    <row r="44" spans="1:5" x14ac:dyDescent="0.25">
      <c r="A44" s="16" t="s">
        <v>420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134</v>
      </c>
      <c r="B45" s="16" t="s">
        <v>115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156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15053.760928571428</v>
      </c>
    </row>
    <row r="51" spans="1:4" x14ac:dyDescent="0.25">
      <c r="A51" s="227" t="s">
        <v>53</v>
      </c>
      <c r="B51" s="228"/>
    </row>
    <row r="52" spans="1:4" x14ac:dyDescent="0.25">
      <c r="A52" s="15" t="s">
        <v>141</v>
      </c>
      <c r="B52" s="25">
        <f>E30</f>
        <v>7698.7609285714279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197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15053.760928571428</v>
      </c>
    </row>
    <row r="58" spans="1:4" ht="15.75" x14ac:dyDescent="0.25">
      <c r="A58" s="225" t="s">
        <v>551</v>
      </c>
      <c r="B58" s="225"/>
      <c r="C58" s="229"/>
      <c r="D58" s="229"/>
    </row>
    <row r="59" spans="1:4" x14ac:dyDescent="0.25">
      <c r="A59" t="s">
        <v>54</v>
      </c>
    </row>
    <row r="60" spans="1:4" ht="15.75" x14ac:dyDescent="0.25">
      <c r="A60" s="225" t="s">
        <v>55</v>
      </c>
      <c r="B60" s="225"/>
      <c r="C60" s="225"/>
      <c r="D60" s="225"/>
    </row>
    <row r="61" spans="1:4" ht="15.75" x14ac:dyDescent="0.25">
      <c r="A61" s="225" t="s">
        <v>56</v>
      </c>
      <c r="B61" s="225"/>
      <c r="C61" s="225"/>
      <c r="D61" s="225"/>
    </row>
    <row r="62" spans="1:4" ht="15.75" x14ac:dyDescent="0.25">
      <c r="A62" s="225" t="s">
        <v>57</v>
      </c>
      <c r="B62" s="225"/>
      <c r="C62" s="225"/>
      <c r="D62" s="225"/>
    </row>
    <row r="63" spans="1:4" ht="15.75" x14ac:dyDescent="0.25">
      <c r="A63" s="225" t="s">
        <v>58</v>
      </c>
      <c r="B63" s="22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workbookViewId="0">
      <selection activeCell="B27" sqref="B27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31"/>
      <c r="B1" s="232" t="s">
        <v>0</v>
      </c>
      <c r="C1" s="232"/>
      <c r="D1" s="232"/>
      <c r="E1" s="232"/>
    </row>
    <row r="2" spans="1:5" ht="27.75" customHeight="1" x14ac:dyDescent="0.25">
      <c r="A2" s="231"/>
      <c r="B2" s="232"/>
      <c r="C2" s="232"/>
      <c r="D2" s="232"/>
      <c r="E2" s="232"/>
    </row>
    <row r="3" spans="1:5" x14ac:dyDescent="0.25">
      <c r="A3" s="288" t="s">
        <v>288</v>
      </c>
      <c r="B3" s="289"/>
      <c r="C3" s="289"/>
      <c r="D3" s="289"/>
      <c r="E3" s="290"/>
    </row>
    <row r="4" spans="1:5" x14ac:dyDescent="0.25">
      <c r="A4" s="234" t="s">
        <v>59</v>
      </c>
      <c r="B4" s="235"/>
      <c r="C4" s="235"/>
      <c r="D4" s="235"/>
      <c r="E4" s="236"/>
    </row>
    <row r="5" spans="1:5" x14ac:dyDescent="0.25">
      <c r="A5" s="68" t="s">
        <v>265</v>
      </c>
      <c r="B5" s="58"/>
      <c r="C5" s="58"/>
      <c r="D5" s="58"/>
      <c r="E5" s="59"/>
    </row>
    <row r="6" spans="1:5" x14ac:dyDescent="0.25">
      <c r="A6" s="251" t="s">
        <v>564</v>
      </c>
      <c r="B6" s="235"/>
      <c r="C6" s="235"/>
      <c r="D6" s="235"/>
      <c r="E6" s="236"/>
    </row>
    <row r="7" spans="1:5" x14ac:dyDescent="0.25">
      <c r="A7" s="230" t="s">
        <v>140</v>
      </c>
      <c r="B7" s="230"/>
      <c r="C7" s="230"/>
      <c r="D7" s="230"/>
      <c r="E7" s="230"/>
    </row>
    <row r="8" spans="1:5" x14ac:dyDescent="0.25">
      <c r="A8" s="226" t="s">
        <v>7</v>
      </c>
      <c r="B8" s="226"/>
      <c r="C8" s="226"/>
      <c r="D8" s="226"/>
      <c r="E8" s="226"/>
    </row>
    <row r="9" spans="1:5" x14ac:dyDescent="0.25">
      <c r="A9" s="15" t="s">
        <v>141</v>
      </c>
      <c r="B9" s="15" t="s">
        <v>9</v>
      </c>
      <c r="C9" s="15" t="s">
        <v>230</v>
      </c>
      <c r="D9" s="15" t="s">
        <v>11</v>
      </c>
      <c r="E9" s="29" t="s">
        <v>231</v>
      </c>
    </row>
    <row r="10" spans="1:5" x14ac:dyDescent="0.25">
      <c r="A10" s="16" t="s">
        <v>289</v>
      </c>
      <c r="B10" s="16" t="s">
        <v>79</v>
      </c>
      <c r="C10" s="16">
        <v>30</v>
      </c>
      <c r="D10" s="18">
        <v>6</v>
      </c>
      <c r="E10" s="18">
        <f t="shared" ref="E10:E15" si="0">C10*D10</f>
        <v>180</v>
      </c>
    </row>
    <row r="11" spans="1:5" x14ac:dyDescent="0.25">
      <c r="A11" s="16" t="s">
        <v>290</v>
      </c>
      <c r="B11" s="16" t="s">
        <v>235</v>
      </c>
      <c r="C11" s="16">
        <v>4</v>
      </c>
      <c r="D11" s="18">
        <v>136</v>
      </c>
      <c r="E11" s="18">
        <f t="shared" si="0"/>
        <v>544</v>
      </c>
    </row>
    <row r="12" spans="1:5" x14ac:dyDescent="0.25">
      <c r="A12" s="147" t="s">
        <v>247</v>
      </c>
      <c r="B12" s="16" t="s">
        <v>235</v>
      </c>
      <c r="C12" s="30">
        <v>1.5</v>
      </c>
      <c r="D12" s="18">
        <v>5</v>
      </c>
      <c r="E12" s="18">
        <f t="shared" si="0"/>
        <v>7.5</v>
      </c>
    </row>
    <row r="13" spans="1:5" x14ac:dyDescent="0.25">
      <c r="A13" s="16" t="s">
        <v>245</v>
      </c>
      <c r="B13" s="16" t="s">
        <v>14</v>
      </c>
      <c r="C13" s="30">
        <v>6</v>
      </c>
      <c r="D13" s="18">
        <v>320</v>
      </c>
      <c r="E13" s="18">
        <f t="shared" si="0"/>
        <v>1920</v>
      </c>
    </row>
    <row r="14" spans="1:5" x14ac:dyDescent="0.25">
      <c r="A14" s="16" t="s">
        <v>291</v>
      </c>
      <c r="B14" s="16" t="s">
        <v>79</v>
      </c>
      <c r="C14" s="30">
        <v>900</v>
      </c>
      <c r="D14" s="18">
        <v>4</v>
      </c>
      <c r="E14" s="18">
        <f t="shared" si="0"/>
        <v>3600</v>
      </c>
    </row>
    <row r="15" spans="1:5" x14ac:dyDescent="0.25">
      <c r="A15" s="16" t="s">
        <v>292</v>
      </c>
      <c r="B15" s="16" t="s">
        <v>79</v>
      </c>
      <c r="C15" s="30">
        <v>2100</v>
      </c>
      <c r="D15" s="18">
        <v>1.6</v>
      </c>
      <c r="E15" s="18">
        <f t="shared" si="0"/>
        <v>3360</v>
      </c>
    </row>
    <row r="16" spans="1:5" x14ac:dyDescent="0.25">
      <c r="A16" s="3" t="s">
        <v>36</v>
      </c>
      <c r="B16" s="31"/>
      <c r="C16" s="32"/>
      <c r="D16" s="32"/>
      <c r="E16" s="4">
        <f>SUM(E10:E15)</f>
        <v>9611.5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238</v>
      </c>
      <c r="B18" s="34" t="s">
        <v>50</v>
      </c>
      <c r="C18" s="35">
        <v>6</v>
      </c>
      <c r="D18" s="46">
        <v>110</v>
      </c>
      <c r="E18" s="46">
        <f>C18*D18</f>
        <v>660</v>
      </c>
    </row>
    <row r="19" spans="1:5" x14ac:dyDescent="0.25">
      <c r="A19" s="34" t="s">
        <v>293</v>
      </c>
      <c r="B19" s="34" t="s">
        <v>48</v>
      </c>
      <c r="C19" s="63">
        <v>33</v>
      </c>
      <c r="D19" s="46">
        <v>30</v>
      </c>
      <c r="E19" s="46">
        <f>C19*D19</f>
        <v>990</v>
      </c>
    </row>
    <row r="20" spans="1:5" x14ac:dyDescent="0.25">
      <c r="A20" s="3" t="s">
        <v>45</v>
      </c>
      <c r="B20" s="31"/>
      <c r="C20" s="32"/>
      <c r="D20" s="32"/>
      <c r="E20" s="4">
        <f>SUM(E18:E19)</f>
        <v>1650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11261.5</v>
      </c>
    </row>
    <row r="24" spans="1:5" x14ac:dyDescent="0.25">
      <c r="A24" s="227" t="s">
        <v>53</v>
      </c>
      <c r="B24" s="228"/>
    </row>
    <row r="25" spans="1:5" x14ac:dyDescent="0.25">
      <c r="A25" s="15" t="str">
        <f>A9</f>
        <v>1-Insumos</v>
      </c>
      <c r="B25" s="25">
        <f>E16</f>
        <v>9611.5</v>
      </c>
    </row>
    <row r="26" spans="1:5" x14ac:dyDescent="0.25">
      <c r="A26" s="22" t="str">
        <f>A17</f>
        <v>2-Serviços</v>
      </c>
      <c r="B26" s="25">
        <f>E20</f>
        <v>1650</v>
      </c>
    </row>
    <row r="27" spans="1:5" x14ac:dyDescent="0.25">
      <c r="A27" s="11" t="s">
        <v>65</v>
      </c>
      <c r="B27" s="38">
        <f>SUM(B25:B26)</f>
        <v>11261.5</v>
      </c>
    </row>
    <row r="30" spans="1:5" x14ac:dyDescent="0.25">
      <c r="A30" s="229" t="s">
        <v>551</v>
      </c>
      <c r="B30" s="229"/>
      <c r="C30" s="229"/>
      <c r="D30" s="229"/>
    </row>
    <row r="31" spans="1:5" x14ac:dyDescent="0.25">
      <c r="A31" t="s">
        <v>54</v>
      </c>
    </row>
    <row r="32" spans="1:5" ht="15.75" x14ac:dyDescent="0.25">
      <c r="A32" s="225" t="s">
        <v>55</v>
      </c>
      <c r="B32" s="225"/>
      <c r="C32" s="225"/>
      <c r="D32" s="225"/>
    </row>
    <row r="33" spans="1:4" ht="15.75" x14ac:dyDescent="0.25">
      <c r="A33" s="225" t="s">
        <v>57</v>
      </c>
      <c r="B33" s="225"/>
      <c r="C33" s="225"/>
      <c r="D33" s="225"/>
    </row>
    <row r="34" spans="1:4" ht="15.75" x14ac:dyDescent="0.25">
      <c r="A34" s="225" t="s">
        <v>401</v>
      </c>
      <c r="B34" s="225"/>
      <c r="C34" s="225"/>
      <c r="D34" s="225"/>
    </row>
    <row r="35" spans="1:4" ht="15.75" x14ac:dyDescent="0.25">
      <c r="A35" s="225" t="s">
        <v>58</v>
      </c>
      <c r="B35" s="225"/>
    </row>
  </sheetData>
  <mergeCells count="17"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8"/>
  <sheetViews>
    <sheetView topLeftCell="A51" workbookViewId="0">
      <selection activeCell="F10" sqref="F10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4.75" customHeight="1" x14ac:dyDescent="0.25">
      <c r="A2" s="231"/>
      <c r="B2" s="232"/>
      <c r="C2" s="232"/>
      <c r="D2" s="232"/>
      <c r="E2" s="232"/>
    </row>
    <row r="3" spans="1:5" x14ac:dyDescent="0.25">
      <c r="A3" s="233" t="s">
        <v>475</v>
      </c>
      <c r="B3" s="233"/>
      <c r="C3" s="234" t="s">
        <v>476</v>
      </c>
      <c r="D3" s="235"/>
      <c r="E3" s="236"/>
    </row>
    <row r="4" spans="1:5" x14ac:dyDescent="0.25">
      <c r="A4" s="237" t="s">
        <v>434</v>
      </c>
      <c r="B4" s="238"/>
      <c r="C4" s="234" t="s">
        <v>477</v>
      </c>
      <c r="D4" s="235"/>
      <c r="E4" s="236"/>
    </row>
    <row r="5" spans="1:5" ht="15.75" x14ac:dyDescent="0.25">
      <c r="A5" s="239" t="s">
        <v>545</v>
      </c>
      <c r="B5" s="239"/>
      <c r="C5" s="240" t="s">
        <v>478</v>
      </c>
      <c r="D5" s="241"/>
      <c r="E5" s="242"/>
    </row>
    <row r="6" spans="1:5" ht="15.75" x14ac:dyDescent="0.25">
      <c r="A6" s="243" t="s">
        <v>547</v>
      </c>
      <c r="B6" s="244"/>
      <c r="C6" s="240" t="s">
        <v>479</v>
      </c>
      <c r="D6" s="241"/>
      <c r="E6" s="242"/>
    </row>
    <row r="7" spans="1:5" x14ac:dyDescent="0.25">
      <c r="A7" s="245" t="s">
        <v>431</v>
      </c>
      <c r="B7" s="246"/>
      <c r="C7" s="246"/>
      <c r="D7" s="246"/>
      <c r="E7" s="247"/>
    </row>
    <row r="8" spans="1:5" x14ac:dyDescent="0.25">
      <c r="A8" s="230" t="s">
        <v>457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166</v>
      </c>
      <c r="B11" s="55" t="s">
        <v>14</v>
      </c>
      <c r="C11" s="56">
        <v>2</v>
      </c>
      <c r="D11" s="18">
        <f>'[1]Referência Uva'!D6</f>
        <v>230</v>
      </c>
      <c r="E11" s="18">
        <f t="shared" ref="E11:E15" si="0">C11*D11</f>
        <v>460</v>
      </c>
    </row>
    <row r="12" spans="1:5" x14ac:dyDescent="0.25">
      <c r="A12" s="16" t="s">
        <v>458</v>
      </c>
      <c r="B12" s="55" t="s">
        <v>14</v>
      </c>
      <c r="C12" s="56">
        <v>0.32</v>
      </c>
      <c r="D12" s="18">
        <f>'[1]Referência Uva'!D7</f>
        <v>2287</v>
      </c>
      <c r="E12" s="18">
        <f t="shared" si="0"/>
        <v>731.84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450</v>
      </c>
      <c r="E13" s="18">
        <f t="shared" si="0"/>
        <v>6750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Uva'!D9</f>
        <v>2911</v>
      </c>
      <c r="E14" s="18">
        <f t="shared" si="0"/>
        <v>2328.8000000000002</v>
      </c>
    </row>
    <row r="15" spans="1:5" x14ac:dyDescent="0.25">
      <c r="A15" s="16" t="s">
        <v>94</v>
      </c>
      <c r="B15" s="55" t="s">
        <v>14</v>
      </c>
      <c r="C15" s="56">
        <v>1</v>
      </c>
      <c r="D15" s="18">
        <f>'[1]Referência Uva'!D10</f>
        <v>3225</v>
      </c>
      <c r="E15" s="18">
        <f t="shared" si="0"/>
        <v>3225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13495.64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161</v>
      </c>
      <c r="B18" s="128" t="s">
        <v>148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459</v>
      </c>
      <c r="B19" s="128" t="s">
        <v>148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8" t="s">
        <v>148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480</v>
      </c>
      <c r="C23" s="159">
        <v>6</v>
      </c>
      <c r="D23" s="46">
        <f>'[1]Referência Uva'!D12</f>
        <v>7.4939999999999998</v>
      </c>
      <c r="E23" s="18">
        <f t="shared" ref="E23:E38" si="2">C23*D23</f>
        <v>44.963999999999999</v>
      </c>
    </row>
    <row r="24" spans="1:5" x14ac:dyDescent="0.25">
      <c r="A24" s="16" t="s">
        <v>33</v>
      </c>
      <c r="B24" s="45" t="s">
        <v>480</v>
      </c>
      <c r="C24" s="159">
        <v>6</v>
      </c>
      <c r="D24" s="46">
        <f>'[1]Referência Uva'!D13</f>
        <v>84</v>
      </c>
      <c r="E24" s="18">
        <f t="shared" si="2"/>
        <v>504</v>
      </c>
    </row>
    <row r="25" spans="1:5" x14ac:dyDescent="0.25">
      <c r="A25" s="16" t="s">
        <v>34</v>
      </c>
      <c r="B25" s="45" t="s">
        <v>480</v>
      </c>
      <c r="C25" s="159">
        <v>9</v>
      </c>
      <c r="D25" s="46">
        <f>'[1]Referência Uva'!D14</f>
        <v>47</v>
      </c>
      <c r="E25" s="18">
        <f t="shared" si="2"/>
        <v>423</v>
      </c>
    </row>
    <row r="26" spans="1:5" x14ac:dyDescent="0.25">
      <c r="A26" s="16" t="s">
        <v>35</v>
      </c>
      <c r="B26" s="45" t="s">
        <v>480</v>
      </c>
      <c r="C26" s="159">
        <v>6</v>
      </c>
      <c r="D26" s="46">
        <f>'[1]Referência Uva'!D15</f>
        <v>23</v>
      </c>
      <c r="E26" s="18">
        <f t="shared" si="2"/>
        <v>138</v>
      </c>
    </row>
    <row r="27" spans="1:5" x14ac:dyDescent="0.25">
      <c r="A27" s="34" t="s">
        <v>16</v>
      </c>
      <c r="B27" s="45" t="s">
        <v>480</v>
      </c>
      <c r="C27" s="159">
        <v>12</v>
      </c>
      <c r="D27" s="46">
        <f>'[1]Referência Uva'!D16</f>
        <v>25.574000000000002</v>
      </c>
      <c r="E27" s="18">
        <f t="shared" si="2"/>
        <v>306.88800000000003</v>
      </c>
    </row>
    <row r="28" spans="1:5" x14ac:dyDescent="0.25">
      <c r="A28" s="34" t="s">
        <v>18</v>
      </c>
      <c r="B28" s="45" t="s">
        <v>480</v>
      </c>
      <c r="C28" s="159">
        <v>0.6</v>
      </c>
      <c r="D28" s="46">
        <f>'[1]Referência Uva'!D17</f>
        <v>188.33333333333334</v>
      </c>
      <c r="E28" s="18">
        <f t="shared" si="2"/>
        <v>113</v>
      </c>
    </row>
    <row r="29" spans="1:5" x14ac:dyDescent="0.25">
      <c r="A29" s="34" t="s">
        <v>19</v>
      </c>
      <c r="B29" s="45" t="s">
        <v>480</v>
      </c>
      <c r="C29" s="159">
        <v>8</v>
      </c>
      <c r="D29" s="46">
        <f>'[1]Referência Uva'!D18</f>
        <v>67.168000000000006</v>
      </c>
      <c r="E29" s="18">
        <f t="shared" si="2"/>
        <v>537.34400000000005</v>
      </c>
    </row>
    <row r="30" spans="1:5" x14ac:dyDescent="0.25">
      <c r="A30" s="34" t="s">
        <v>20</v>
      </c>
      <c r="B30" s="45" t="s">
        <v>480</v>
      </c>
      <c r="C30" s="159">
        <v>2</v>
      </c>
      <c r="D30" s="46">
        <f>'[1]Referência Uva'!D19</f>
        <v>99.4</v>
      </c>
      <c r="E30" s="18">
        <f t="shared" si="2"/>
        <v>198.8</v>
      </c>
    </row>
    <row r="31" spans="1:5" x14ac:dyDescent="0.25">
      <c r="A31" s="34" t="s">
        <v>29</v>
      </c>
      <c r="B31" s="45" t="s">
        <v>480</v>
      </c>
      <c r="C31" s="159">
        <v>1.2</v>
      </c>
      <c r="D31" s="46">
        <f>'[1]Referência Uva'!D20</f>
        <v>190</v>
      </c>
      <c r="E31" s="18">
        <f t="shared" si="2"/>
        <v>228</v>
      </c>
    </row>
    <row r="32" spans="1:5" x14ac:dyDescent="0.25">
      <c r="A32" s="162" t="s">
        <v>30</v>
      </c>
      <c r="B32" s="45" t="s">
        <v>480</v>
      </c>
      <c r="C32" s="159">
        <v>0.5</v>
      </c>
      <c r="D32" s="46">
        <f>'[1]Referência Uva'!D21</f>
        <v>408.33333333333331</v>
      </c>
      <c r="E32" s="18">
        <f t="shared" si="2"/>
        <v>204.16666666666666</v>
      </c>
    </row>
    <row r="33" spans="1:5" x14ac:dyDescent="0.25">
      <c r="A33" s="146" t="s">
        <v>21</v>
      </c>
      <c r="B33" s="45" t="s">
        <v>480</v>
      </c>
      <c r="C33" s="159">
        <v>0.8</v>
      </c>
      <c r="D33" s="46">
        <f>'[1]Referência Uva'!D22</f>
        <v>131.1</v>
      </c>
      <c r="E33" s="18">
        <f t="shared" si="2"/>
        <v>104.88</v>
      </c>
    </row>
    <row r="34" spans="1:5" x14ac:dyDescent="0.25">
      <c r="A34" s="146" t="s">
        <v>22</v>
      </c>
      <c r="B34" s="45" t="s">
        <v>480</v>
      </c>
      <c r="C34" s="159">
        <v>1.6</v>
      </c>
      <c r="D34" s="46">
        <f>'[1]Referência Uva'!D23</f>
        <v>92.233333333333334</v>
      </c>
      <c r="E34" s="18">
        <f t="shared" si="2"/>
        <v>147.57333333333335</v>
      </c>
    </row>
    <row r="35" spans="1:5" x14ac:dyDescent="0.25">
      <c r="A35" s="146" t="s">
        <v>22</v>
      </c>
      <c r="B35" s="45" t="s">
        <v>480</v>
      </c>
      <c r="C35" s="159">
        <v>1</v>
      </c>
      <c r="D35" s="46">
        <v>229.5</v>
      </c>
      <c r="E35" s="18">
        <f t="shared" si="2"/>
        <v>229.5</v>
      </c>
    </row>
    <row r="36" spans="1:5" x14ac:dyDescent="0.25">
      <c r="A36" s="146" t="s">
        <v>464</v>
      </c>
      <c r="B36" s="45" t="s">
        <v>460</v>
      </c>
      <c r="C36" s="159">
        <v>1.5</v>
      </c>
      <c r="D36" s="46">
        <f>'[1]Referência Uva'!D25</f>
        <v>26.25</v>
      </c>
      <c r="E36" s="18">
        <f t="shared" si="2"/>
        <v>39.375</v>
      </c>
    </row>
    <row r="37" spans="1:5" x14ac:dyDescent="0.25">
      <c r="A37" s="146" t="s">
        <v>465</v>
      </c>
      <c r="B37" s="45" t="s">
        <v>460</v>
      </c>
      <c r="C37" s="159">
        <v>1</v>
      </c>
      <c r="D37" s="46">
        <f>'[1]Referência Uva'!D26</f>
        <v>60</v>
      </c>
      <c r="E37" s="18">
        <f t="shared" si="2"/>
        <v>60</v>
      </c>
    </row>
    <row r="38" spans="1:5" x14ac:dyDescent="0.25">
      <c r="A38" s="146" t="s">
        <v>481</v>
      </c>
      <c r="B38" s="45" t="s">
        <v>480</v>
      </c>
      <c r="C38" s="159">
        <v>10</v>
      </c>
      <c r="D38" s="46">
        <f>'[1]Referência Uva'!D27</f>
        <v>170</v>
      </c>
      <c r="E38" s="18">
        <f t="shared" si="2"/>
        <v>1700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4979.491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482</v>
      </c>
      <c r="B41" s="45" t="s">
        <v>148</v>
      </c>
      <c r="C41" s="57">
        <v>14</v>
      </c>
      <c r="D41" s="163">
        <v>150</v>
      </c>
      <c r="E41" s="18">
        <f t="shared" ref="E41:E51" si="3">C41*D41</f>
        <v>2100</v>
      </c>
    </row>
    <row r="42" spans="1:5" x14ac:dyDescent="0.25">
      <c r="A42" s="34" t="s">
        <v>467</v>
      </c>
      <c r="B42" s="45" t="s">
        <v>148</v>
      </c>
      <c r="C42" s="57">
        <v>8</v>
      </c>
      <c r="D42" s="163">
        <v>150</v>
      </c>
      <c r="E42" s="18">
        <f t="shared" si="3"/>
        <v>1200</v>
      </c>
    </row>
    <row r="43" spans="1:5" x14ac:dyDescent="0.25">
      <c r="A43" s="160" t="s">
        <v>466</v>
      </c>
      <c r="B43" s="45" t="s">
        <v>148</v>
      </c>
      <c r="C43" s="57">
        <v>8</v>
      </c>
      <c r="D43" s="163">
        <v>150</v>
      </c>
      <c r="E43" s="18">
        <f t="shared" si="3"/>
        <v>1200</v>
      </c>
    </row>
    <row r="44" spans="1:5" x14ac:dyDescent="0.25">
      <c r="A44" s="34" t="s">
        <v>483</v>
      </c>
      <c r="B44" s="45" t="s">
        <v>63</v>
      </c>
      <c r="C44" s="57">
        <v>20</v>
      </c>
      <c r="D44" s="163">
        <v>126</v>
      </c>
      <c r="E44" s="18">
        <f t="shared" si="3"/>
        <v>2520</v>
      </c>
    </row>
    <row r="45" spans="1:5" x14ac:dyDescent="0.25">
      <c r="A45" s="34" t="s">
        <v>468</v>
      </c>
      <c r="B45" s="45" t="s">
        <v>63</v>
      </c>
      <c r="C45" s="57">
        <v>10</v>
      </c>
      <c r="D45" s="163">
        <v>126</v>
      </c>
      <c r="E45" s="18">
        <f t="shared" si="3"/>
        <v>1260</v>
      </c>
    </row>
    <row r="46" spans="1:5" x14ac:dyDescent="0.25">
      <c r="A46" s="34" t="s">
        <v>469</v>
      </c>
      <c r="B46" s="45" t="s">
        <v>63</v>
      </c>
      <c r="C46" s="57">
        <v>10</v>
      </c>
      <c r="D46" s="163">
        <v>126</v>
      </c>
      <c r="E46" s="18">
        <f t="shared" si="3"/>
        <v>1260</v>
      </c>
    </row>
    <row r="47" spans="1:5" x14ac:dyDescent="0.25">
      <c r="A47" s="34" t="s">
        <v>484</v>
      </c>
      <c r="B47" s="45" t="s">
        <v>63</v>
      </c>
      <c r="C47" s="57">
        <v>10</v>
      </c>
      <c r="D47" s="163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63">
        <v>126</v>
      </c>
      <c r="E48" s="18">
        <f t="shared" si="3"/>
        <v>1890</v>
      </c>
    </row>
    <row r="49" spans="1:5" x14ac:dyDescent="0.25">
      <c r="A49" s="34" t="s">
        <v>171</v>
      </c>
      <c r="B49" s="45" t="s">
        <v>148</v>
      </c>
      <c r="C49" s="57">
        <v>8</v>
      </c>
      <c r="D49" s="41">
        <v>150</v>
      </c>
      <c r="E49" s="18">
        <f t="shared" si="3"/>
        <v>1200</v>
      </c>
    </row>
    <row r="50" spans="1:5" x14ac:dyDescent="0.25">
      <c r="A50" s="34" t="s">
        <v>485</v>
      </c>
      <c r="B50" s="45" t="s">
        <v>63</v>
      </c>
      <c r="C50" s="57">
        <v>5</v>
      </c>
      <c r="D50" s="163">
        <v>126</v>
      </c>
      <c r="E50" s="18">
        <f t="shared" si="3"/>
        <v>630</v>
      </c>
    </row>
    <row r="51" spans="1:5" x14ac:dyDescent="0.25">
      <c r="A51" s="34" t="s">
        <v>486</v>
      </c>
      <c r="B51" s="45" t="s">
        <v>50</v>
      </c>
      <c r="C51" s="57">
        <v>1</v>
      </c>
      <c r="D51" s="164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487</v>
      </c>
      <c r="B54" s="16" t="s">
        <v>488</v>
      </c>
      <c r="C54" s="45">
        <v>7200</v>
      </c>
      <c r="D54" s="18">
        <v>7</v>
      </c>
      <c r="E54" s="18">
        <f t="shared" ref="E54:E60" si="4">C54*D54</f>
        <v>50400</v>
      </c>
    </row>
    <row r="55" spans="1:5" x14ac:dyDescent="0.25">
      <c r="A55" s="16" t="s">
        <v>132</v>
      </c>
      <c r="B55" s="16" t="s">
        <v>48</v>
      </c>
      <c r="C55" s="45">
        <v>20</v>
      </c>
      <c r="D55" s="18">
        <v>126</v>
      </c>
      <c r="E55" s="18">
        <f t="shared" si="4"/>
        <v>2520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1600</v>
      </c>
      <c r="E56" s="18">
        <f t="shared" si="4"/>
        <v>1600</v>
      </c>
    </row>
    <row r="57" spans="1:5" x14ac:dyDescent="0.25">
      <c r="A57" s="16" t="s">
        <v>175</v>
      </c>
      <c r="B57" s="16" t="s">
        <v>48</v>
      </c>
      <c r="C57" s="45">
        <v>10</v>
      </c>
      <c r="D57" s="18">
        <v>126</v>
      </c>
      <c r="E57" s="18">
        <f t="shared" si="4"/>
        <v>1260</v>
      </c>
    </row>
    <row r="58" spans="1:5" x14ac:dyDescent="0.25">
      <c r="A58" s="16" t="s">
        <v>489</v>
      </c>
      <c r="B58" s="16" t="s">
        <v>48</v>
      </c>
      <c r="C58" s="45">
        <v>10</v>
      </c>
      <c r="D58" s="18">
        <v>126</v>
      </c>
      <c r="E58" s="18">
        <f t="shared" si="4"/>
        <v>1260</v>
      </c>
    </row>
    <row r="59" spans="1:5" x14ac:dyDescent="0.25">
      <c r="A59" s="16" t="s">
        <v>134</v>
      </c>
      <c r="B59" s="16" t="s">
        <v>48</v>
      </c>
      <c r="C59" s="45">
        <v>5</v>
      </c>
      <c r="D59" s="18">
        <v>126</v>
      </c>
      <c r="E59" s="18">
        <f t="shared" si="4"/>
        <v>630</v>
      </c>
    </row>
    <row r="60" spans="1:5" x14ac:dyDescent="0.25">
      <c r="A60" s="16" t="s">
        <v>135</v>
      </c>
      <c r="B60" s="16" t="s">
        <v>148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58120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96365.130999999994</v>
      </c>
    </row>
    <row r="65" spans="1:4" x14ac:dyDescent="0.25">
      <c r="A65" s="227" t="s">
        <v>53</v>
      </c>
      <c r="B65" s="228"/>
    </row>
    <row r="66" spans="1:4" x14ac:dyDescent="0.25">
      <c r="A66" s="15" t="s">
        <v>141</v>
      </c>
      <c r="B66" s="67">
        <f>E16</f>
        <v>13495.64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4979.491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58120</v>
      </c>
    </row>
    <row r="71" spans="1:4" x14ac:dyDescent="0.25">
      <c r="A71" s="11" t="s">
        <v>52</v>
      </c>
      <c r="B71" s="38">
        <f>SUM(B66:B70)</f>
        <v>96365.130999999994</v>
      </c>
    </row>
    <row r="74" spans="1:4" x14ac:dyDescent="0.25">
      <c r="A74" s="229" t="s">
        <v>551</v>
      </c>
      <c r="B74" s="229"/>
      <c r="C74" s="229"/>
      <c r="D74" s="229"/>
    </row>
    <row r="75" spans="1:4" x14ac:dyDescent="0.25">
      <c r="A75" t="s">
        <v>54</v>
      </c>
    </row>
    <row r="76" spans="1:4" ht="15.75" x14ac:dyDescent="0.25">
      <c r="A76" s="225" t="s">
        <v>55</v>
      </c>
      <c r="B76" s="225"/>
      <c r="C76" s="225"/>
      <c r="D76" s="225"/>
    </row>
    <row r="77" spans="1:4" ht="15.75" x14ac:dyDescent="0.25">
      <c r="A77" s="225" t="s">
        <v>57</v>
      </c>
      <c r="B77" s="225"/>
      <c r="C77" s="225"/>
      <c r="D77" s="225"/>
    </row>
    <row r="78" spans="1:4" ht="15.75" x14ac:dyDescent="0.25">
      <c r="A78" s="225" t="s">
        <v>401</v>
      </c>
      <c r="B78" s="225"/>
      <c r="C78" s="225"/>
      <c r="D78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5"/>
  <sheetViews>
    <sheetView workbookViewId="0">
      <selection activeCell="H11" sqref="H11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3.42578125" bestFit="1" customWidth="1"/>
    <col min="5" max="5" width="15.1406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9.2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241</v>
      </c>
      <c r="B3" s="289"/>
      <c r="C3" s="289"/>
      <c r="D3" s="289"/>
      <c r="E3" s="290"/>
    </row>
    <row r="4" spans="1:5" x14ac:dyDescent="0.25">
      <c r="A4" s="234" t="s">
        <v>516</v>
      </c>
      <c r="B4" s="235"/>
      <c r="C4" s="235"/>
      <c r="D4" s="235"/>
      <c r="E4" s="236"/>
    </row>
    <row r="5" spans="1:5" x14ac:dyDescent="0.25">
      <c r="A5" s="251" t="s">
        <v>294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565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240</v>
      </c>
      <c r="B13" s="16" t="s">
        <v>14</v>
      </c>
      <c r="C13" s="16">
        <v>0.1</v>
      </c>
      <c r="D13" s="18">
        <v>2350</v>
      </c>
      <c r="E13" s="18">
        <f>C13*D13</f>
        <v>235</v>
      </c>
    </row>
    <row r="14" spans="1:5" x14ac:dyDescent="0.25">
      <c r="A14" s="16" t="s">
        <v>233</v>
      </c>
      <c r="B14" s="16" t="s">
        <v>79</v>
      </c>
      <c r="C14" s="30">
        <v>60</v>
      </c>
      <c r="D14" s="18">
        <v>4</v>
      </c>
      <c r="E14" s="18">
        <f>C14*D14</f>
        <v>240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664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864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664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864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300-A109-471D-AD26-FFDD6485369E}">
  <dimension ref="A1:E35"/>
  <sheetViews>
    <sheetView workbookViewId="0">
      <selection activeCell="G6" sqref="G6"/>
    </sheetView>
  </sheetViews>
  <sheetFormatPr defaultRowHeight="15" x14ac:dyDescent="0.25"/>
  <cols>
    <col min="1" max="1" width="34.5703125" customWidth="1"/>
    <col min="2" max="2" width="13" customWidth="1"/>
    <col min="3" max="3" width="19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9.2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241</v>
      </c>
      <c r="B3" s="289"/>
      <c r="C3" s="289"/>
      <c r="D3" s="289"/>
      <c r="E3" s="290"/>
    </row>
    <row r="4" spans="1:5" x14ac:dyDescent="0.25">
      <c r="A4" s="234" t="s">
        <v>239</v>
      </c>
      <c r="B4" s="235"/>
      <c r="C4" s="235"/>
      <c r="D4" s="235"/>
      <c r="E4" s="236"/>
    </row>
    <row r="5" spans="1:5" x14ac:dyDescent="0.25">
      <c r="A5" s="234" t="s">
        <v>294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565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240</v>
      </c>
      <c r="B13" s="16" t="s">
        <v>14</v>
      </c>
      <c r="C13" s="16">
        <v>0.16</v>
      </c>
      <c r="D13" s="18">
        <v>2450</v>
      </c>
      <c r="E13" s="18">
        <f>C13*D13</f>
        <v>392</v>
      </c>
    </row>
    <row r="14" spans="1:5" x14ac:dyDescent="0.25">
      <c r="A14" s="16" t="s">
        <v>233</v>
      </c>
      <c r="B14" s="16" t="s">
        <v>79</v>
      </c>
      <c r="C14" s="30">
        <v>90</v>
      </c>
      <c r="D14" s="18">
        <v>4</v>
      </c>
      <c r="E14" s="18">
        <f>C14*D14</f>
        <v>360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1116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1316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1116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1316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</sheetData>
  <mergeCells count="17">
    <mergeCell ref="A8:E8"/>
    <mergeCell ref="A1:A2"/>
    <mergeCell ref="B1:E2"/>
    <mergeCell ref="A3:E3"/>
    <mergeCell ref="A4:E4"/>
    <mergeCell ref="A5:E5"/>
    <mergeCell ref="A34:B34"/>
    <mergeCell ref="C34:D34"/>
    <mergeCell ref="A35:B35"/>
    <mergeCell ref="C35:D35"/>
    <mergeCell ref="A9:E9"/>
    <mergeCell ref="A10:E10"/>
    <mergeCell ref="A25:B2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topLeftCell="A52" workbookViewId="0">
      <selection activeCell="L14" sqref="L14"/>
    </sheetView>
  </sheetViews>
  <sheetFormatPr defaultRowHeight="15" x14ac:dyDescent="0.25"/>
  <cols>
    <col min="1" max="1" width="26.42578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3.7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241</v>
      </c>
      <c r="B3" s="289"/>
      <c r="C3" s="289"/>
      <c r="D3" s="289"/>
      <c r="E3" s="290"/>
    </row>
    <row r="4" spans="1:5" x14ac:dyDescent="0.25">
      <c r="A4" s="234" t="s">
        <v>242</v>
      </c>
      <c r="B4" s="235"/>
      <c r="C4" s="235"/>
      <c r="D4" s="235"/>
      <c r="E4" s="236"/>
    </row>
    <row r="5" spans="1:5" x14ac:dyDescent="0.25">
      <c r="A5" s="234" t="s">
        <v>294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565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0.75</v>
      </c>
      <c r="D12" s="18">
        <v>350</v>
      </c>
      <c r="E12" s="18">
        <f>C12*D12</f>
        <v>262.5</v>
      </c>
    </row>
    <row r="13" spans="1:5" x14ac:dyDescent="0.25">
      <c r="A13" s="16" t="s">
        <v>240</v>
      </c>
      <c r="B13" s="16" t="s">
        <v>14</v>
      </c>
      <c r="C13" s="16">
        <v>0.12</v>
      </c>
      <c r="D13" s="18">
        <v>2350</v>
      </c>
      <c r="E13" s="18">
        <f>C13*D13</f>
        <v>282</v>
      </c>
    </row>
    <row r="14" spans="1:5" x14ac:dyDescent="0.25">
      <c r="A14" s="16" t="s">
        <v>233</v>
      </c>
      <c r="B14" s="16" t="s">
        <v>79</v>
      </c>
      <c r="C14" s="30">
        <v>70</v>
      </c>
      <c r="D14" s="18">
        <v>4</v>
      </c>
      <c r="E14" s="18">
        <f>C14*D14</f>
        <v>280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838.5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1038.5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838.5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1038.5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workbookViewId="0">
      <selection activeCell="I9" sqref="I9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2.2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3</v>
      </c>
      <c r="B4" s="235"/>
      <c r="C4" s="235"/>
      <c r="D4" s="235"/>
      <c r="E4" s="236"/>
    </row>
    <row r="5" spans="1:5" x14ac:dyDescent="0.25">
      <c r="A5" s="234" t="s">
        <v>296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566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240</v>
      </c>
      <c r="B13" s="16" t="s">
        <v>14</v>
      </c>
      <c r="C13" s="16">
        <v>0.1</v>
      </c>
      <c r="D13" s="18">
        <v>2450</v>
      </c>
      <c r="E13" s="18">
        <f>C13*D13</f>
        <v>245</v>
      </c>
    </row>
    <row r="14" spans="1:5" x14ac:dyDescent="0.25">
      <c r="A14" s="16" t="s">
        <v>233</v>
      </c>
      <c r="B14" s="16" t="s">
        <v>79</v>
      </c>
      <c r="C14" s="30">
        <v>60</v>
      </c>
      <c r="D14" s="18">
        <v>4</v>
      </c>
      <c r="E14" s="18">
        <f>C14*D14</f>
        <v>240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674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874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674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874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workbookViewId="0">
      <selection activeCell="K12" sqref="K12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8.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59</v>
      </c>
      <c r="B4" s="235"/>
      <c r="C4" s="235"/>
      <c r="D4" s="235"/>
      <c r="E4" s="236"/>
    </row>
    <row r="5" spans="1:5" x14ac:dyDescent="0.25">
      <c r="A5" s="234" t="s">
        <v>296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566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0.75</v>
      </c>
      <c r="D12" s="18">
        <v>380</v>
      </c>
      <c r="E12" s="18">
        <f>C12*D12</f>
        <v>285</v>
      </c>
    </row>
    <row r="13" spans="1:5" x14ac:dyDescent="0.25">
      <c r="A13" s="16" t="s">
        <v>240</v>
      </c>
      <c r="B13" s="16" t="s">
        <v>14</v>
      </c>
      <c r="C13" s="16">
        <v>0.12</v>
      </c>
      <c r="D13" s="18">
        <v>2400</v>
      </c>
      <c r="E13" s="18">
        <f>C13*D13</f>
        <v>288</v>
      </c>
    </row>
    <row r="14" spans="1:5" x14ac:dyDescent="0.25">
      <c r="A14" s="16" t="s">
        <v>233</v>
      </c>
      <c r="B14" s="16" t="s">
        <v>79</v>
      </c>
      <c r="C14" s="30">
        <v>70</v>
      </c>
      <c r="D14" s="18">
        <v>4</v>
      </c>
      <c r="E14" s="18">
        <f>C14*D14</f>
        <v>280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867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1067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867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1067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A33:B33"/>
    <mergeCell ref="C33:D33"/>
    <mergeCell ref="A34:B34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opLeftCell="A18" workbookViewId="0">
      <selection activeCell="C34" sqref="C34:D34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9.2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66</v>
      </c>
      <c r="B4" s="235"/>
      <c r="C4" s="235"/>
      <c r="D4" s="235"/>
      <c r="E4" s="236"/>
    </row>
    <row r="5" spans="1:5" x14ac:dyDescent="0.25">
      <c r="A5" s="234" t="s">
        <v>296</v>
      </c>
      <c r="B5" s="235"/>
      <c r="C5" s="235"/>
      <c r="D5" s="235"/>
      <c r="E5" s="236"/>
    </row>
    <row r="6" spans="1:5" x14ac:dyDescent="0.25">
      <c r="A6" s="72" t="s">
        <v>295</v>
      </c>
      <c r="B6" s="58"/>
      <c r="C6" s="58"/>
      <c r="D6" s="58"/>
      <c r="E6" s="59"/>
    </row>
    <row r="7" spans="1:5" x14ac:dyDescent="0.25">
      <c r="A7" s="68" t="s">
        <v>566</v>
      </c>
      <c r="B7" s="58"/>
      <c r="C7" s="58"/>
      <c r="D7" s="58"/>
      <c r="E7" s="59"/>
    </row>
    <row r="8" spans="1:5" x14ac:dyDescent="0.25">
      <c r="A8" s="251" t="s">
        <v>564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232</v>
      </c>
      <c r="B12" s="16" t="s">
        <v>14</v>
      </c>
      <c r="C12" s="16">
        <v>1</v>
      </c>
      <c r="D12" s="18">
        <v>380</v>
      </c>
      <c r="E12" s="18">
        <f>C12*D12</f>
        <v>380</v>
      </c>
    </row>
    <row r="13" spans="1:5" x14ac:dyDescent="0.25">
      <c r="A13" s="16" t="s">
        <v>240</v>
      </c>
      <c r="B13" s="16" t="s">
        <v>14</v>
      </c>
      <c r="C13" s="16">
        <v>0.16</v>
      </c>
      <c r="D13" s="18">
        <v>2400</v>
      </c>
      <c r="E13" s="18">
        <f>C13*D13</f>
        <v>384</v>
      </c>
    </row>
    <row r="14" spans="1:5" x14ac:dyDescent="0.25">
      <c r="A14" s="16" t="s">
        <v>233</v>
      </c>
      <c r="B14" s="16" t="s">
        <v>79</v>
      </c>
      <c r="C14" s="30">
        <v>90</v>
      </c>
      <c r="D14" s="18">
        <v>4</v>
      </c>
      <c r="E14" s="18">
        <f>C14*D14</f>
        <v>360</v>
      </c>
    </row>
    <row r="15" spans="1:5" x14ac:dyDescent="0.25">
      <c r="A15" s="16" t="s">
        <v>234</v>
      </c>
      <c r="B15" s="16" t="s">
        <v>235</v>
      </c>
      <c r="C15" s="30">
        <v>2</v>
      </c>
      <c r="D15" s="18">
        <v>3</v>
      </c>
      <c r="E15" s="18">
        <f>C15*D15</f>
        <v>6</v>
      </c>
    </row>
    <row r="16" spans="1:5" x14ac:dyDescent="0.25">
      <c r="A16" s="16" t="s">
        <v>236</v>
      </c>
      <c r="B16" s="16" t="s">
        <v>235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1138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237</v>
      </c>
      <c r="B19" s="34" t="s">
        <v>50</v>
      </c>
      <c r="C19" s="35">
        <v>1</v>
      </c>
      <c r="D19" s="46">
        <v>80</v>
      </c>
      <c r="E19" s="46">
        <f>C19*D19</f>
        <v>80</v>
      </c>
    </row>
    <row r="20" spans="1:5" x14ac:dyDescent="0.25">
      <c r="A20" s="34" t="s">
        <v>238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200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1338</v>
      </c>
    </row>
    <row r="25" spans="1:5" x14ac:dyDescent="0.25">
      <c r="A25" s="227" t="s">
        <v>53</v>
      </c>
      <c r="B25" s="228"/>
    </row>
    <row r="26" spans="1:5" x14ac:dyDescent="0.25">
      <c r="A26" s="15" t="str">
        <f>A11</f>
        <v>1-Insumos</v>
      </c>
      <c r="B26" s="25">
        <f>E17</f>
        <v>1138</v>
      </c>
    </row>
    <row r="27" spans="1:5" x14ac:dyDescent="0.25">
      <c r="A27" s="22" t="str">
        <f>A18</f>
        <v>2-Serviços</v>
      </c>
      <c r="B27" s="25">
        <f>E21</f>
        <v>200</v>
      </c>
    </row>
    <row r="28" spans="1:5" x14ac:dyDescent="0.25">
      <c r="A28" s="11" t="s">
        <v>65</v>
      </c>
      <c r="B28" s="38">
        <f>SUM(B26:B27)</f>
        <v>1338</v>
      </c>
    </row>
    <row r="31" spans="1:5" x14ac:dyDescent="0.25">
      <c r="A31" s="229" t="s">
        <v>551</v>
      </c>
      <c r="B31" s="229"/>
      <c r="C31" s="229"/>
      <c r="D31" s="229"/>
    </row>
    <row r="32" spans="1:5" x14ac:dyDescent="0.25">
      <c r="A32" t="s">
        <v>54</v>
      </c>
    </row>
    <row r="33" spans="1:4" ht="15.75" x14ac:dyDescent="0.25">
      <c r="A33" s="225" t="s">
        <v>55</v>
      </c>
      <c r="B33" s="225"/>
      <c r="C33" s="225"/>
      <c r="D33" s="225"/>
    </row>
    <row r="34" spans="1:4" ht="15.75" x14ac:dyDescent="0.25">
      <c r="A34" s="225" t="s">
        <v>57</v>
      </c>
      <c r="B34" s="225"/>
      <c r="C34" s="225"/>
      <c r="D34" s="225"/>
    </row>
    <row r="35" spans="1:4" ht="15.75" x14ac:dyDescent="0.25">
      <c r="A35" s="225" t="s">
        <v>401</v>
      </c>
      <c r="B35" s="225"/>
      <c r="C35" s="225"/>
      <c r="D35" s="225"/>
    </row>
    <row r="36" spans="1:4" ht="15.75" x14ac:dyDescent="0.25">
      <c r="A36" s="225" t="s">
        <v>57</v>
      </c>
      <c r="B36" s="225"/>
      <c r="C36" s="225"/>
      <c r="D36" s="225"/>
    </row>
    <row r="37" spans="1:4" ht="15.75" x14ac:dyDescent="0.25">
      <c r="A37" s="225" t="s">
        <v>58</v>
      </c>
      <c r="B37" s="225"/>
    </row>
  </sheetData>
  <mergeCells count="20"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  <mergeCell ref="A33:B33"/>
    <mergeCell ref="C33:D33"/>
    <mergeCell ref="A35:B35"/>
    <mergeCell ref="C35:D35"/>
    <mergeCell ref="A36:B36"/>
    <mergeCell ref="C36:D3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topLeftCell="A20" workbookViewId="0">
      <selection activeCell="B27" sqref="B27"/>
    </sheetView>
  </sheetViews>
  <sheetFormatPr defaultRowHeight="15" x14ac:dyDescent="0.25"/>
  <cols>
    <col min="1" max="1" width="28.140625" customWidth="1"/>
    <col min="2" max="2" width="14.85546875" customWidth="1"/>
    <col min="3" max="3" width="18.85546875" bestFit="1" customWidth="1"/>
    <col min="4" max="4" width="15" customWidth="1"/>
    <col min="5" max="5" width="15.57031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1.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297</v>
      </c>
      <c r="B4" s="235"/>
      <c r="C4" s="235"/>
      <c r="D4" s="235"/>
      <c r="E4" s="236"/>
    </row>
    <row r="5" spans="1:5" x14ac:dyDescent="0.25">
      <c r="A5" s="234" t="s">
        <v>298</v>
      </c>
      <c r="B5" s="235"/>
      <c r="C5" s="235"/>
      <c r="D5" s="235"/>
      <c r="E5" s="236"/>
    </row>
    <row r="6" spans="1:5" x14ac:dyDescent="0.25">
      <c r="A6" s="68" t="s">
        <v>567</v>
      </c>
      <c r="B6" s="58"/>
      <c r="C6" s="58"/>
      <c r="D6" s="58"/>
      <c r="E6" s="59"/>
    </row>
    <row r="7" spans="1:5" x14ac:dyDescent="0.25">
      <c r="A7" s="251" t="s">
        <v>564</v>
      </c>
      <c r="B7" s="235"/>
      <c r="C7" s="235"/>
      <c r="D7" s="235"/>
      <c r="E7" s="236"/>
    </row>
    <row r="8" spans="1:5" x14ac:dyDescent="0.25">
      <c r="A8" s="230" t="s">
        <v>140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230</v>
      </c>
      <c r="D10" s="15" t="s">
        <v>11</v>
      </c>
      <c r="E10" s="29" t="s">
        <v>231</v>
      </c>
    </row>
    <row r="11" spans="1:5" x14ac:dyDescent="0.25">
      <c r="A11" s="16" t="s">
        <v>232</v>
      </c>
      <c r="B11" s="16" t="s">
        <v>14</v>
      </c>
      <c r="C11" s="16">
        <v>1.25</v>
      </c>
      <c r="D11" s="18">
        <v>350</v>
      </c>
      <c r="E11" s="18">
        <f>C11*D11</f>
        <v>437.5</v>
      </c>
    </row>
    <row r="12" spans="1:5" x14ac:dyDescent="0.25">
      <c r="A12" s="16" t="s">
        <v>240</v>
      </c>
      <c r="B12" s="16" t="s">
        <v>14</v>
      </c>
      <c r="C12" s="16">
        <v>0.3</v>
      </c>
      <c r="D12" s="18">
        <v>2450</v>
      </c>
      <c r="E12" s="18">
        <f>C12*D12</f>
        <v>735</v>
      </c>
    </row>
    <row r="13" spans="1:5" x14ac:dyDescent="0.25">
      <c r="A13" s="16" t="s">
        <v>233</v>
      </c>
      <c r="B13" s="16" t="s">
        <v>79</v>
      </c>
      <c r="C13" s="30">
        <v>100</v>
      </c>
      <c r="D13" s="18">
        <v>4</v>
      </c>
      <c r="E13" s="18">
        <f>C13*D13</f>
        <v>400</v>
      </c>
    </row>
    <row r="14" spans="1:5" x14ac:dyDescent="0.25">
      <c r="A14" s="16" t="s">
        <v>234</v>
      </c>
      <c r="B14" s="16" t="s">
        <v>235</v>
      </c>
      <c r="C14" s="30">
        <v>2</v>
      </c>
      <c r="D14" s="18">
        <v>3</v>
      </c>
      <c r="E14" s="18">
        <f>C14*D14</f>
        <v>6</v>
      </c>
    </row>
    <row r="15" spans="1:5" x14ac:dyDescent="0.25">
      <c r="A15" s="16" t="s">
        <v>236</v>
      </c>
      <c r="B15" s="16" t="s">
        <v>235</v>
      </c>
      <c r="C15" s="30">
        <v>2</v>
      </c>
      <c r="D15" s="18">
        <v>4</v>
      </c>
      <c r="E15" s="18">
        <f>C15*D15</f>
        <v>8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1586.5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237</v>
      </c>
      <c r="B18" s="34" t="s">
        <v>50</v>
      </c>
      <c r="C18" s="35">
        <v>1</v>
      </c>
      <c r="D18" s="46">
        <v>80</v>
      </c>
      <c r="E18" s="46">
        <f>C18*D18</f>
        <v>80</v>
      </c>
    </row>
    <row r="19" spans="1:5" x14ac:dyDescent="0.25">
      <c r="A19" s="34" t="s">
        <v>238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200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1786.5</v>
      </c>
    </row>
    <row r="24" spans="1:5" x14ac:dyDescent="0.25">
      <c r="A24" s="227" t="s">
        <v>53</v>
      </c>
      <c r="B24" s="228"/>
    </row>
    <row r="25" spans="1:5" x14ac:dyDescent="0.25">
      <c r="A25" s="15" t="str">
        <f>A10</f>
        <v>1-Insumos</v>
      </c>
      <c r="B25" s="25">
        <f>E16</f>
        <v>1586.5</v>
      </c>
    </row>
    <row r="26" spans="1:5" x14ac:dyDescent="0.25">
      <c r="A26" s="22" t="str">
        <f>A17</f>
        <v>2-Serviços</v>
      </c>
      <c r="B26" s="25">
        <f>E20</f>
        <v>200</v>
      </c>
    </row>
    <row r="27" spans="1:5" x14ac:dyDescent="0.25">
      <c r="A27" s="11" t="s">
        <v>65</v>
      </c>
      <c r="B27" s="203">
        <f>SUM(B25:B26)</f>
        <v>1786.5</v>
      </c>
    </row>
    <row r="30" spans="1:5" x14ac:dyDescent="0.25">
      <c r="A30" s="229" t="s">
        <v>551</v>
      </c>
      <c r="B30" s="229"/>
      <c r="C30" s="229"/>
      <c r="D30" s="229"/>
    </row>
    <row r="31" spans="1:5" x14ac:dyDescent="0.25">
      <c r="A31" t="s">
        <v>54</v>
      </c>
    </row>
    <row r="32" spans="1:5" ht="15.75" x14ac:dyDescent="0.25">
      <c r="A32" s="225" t="s">
        <v>55</v>
      </c>
      <c r="B32" s="225"/>
      <c r="C32" s="225"/>
      <c r="D32" s="225"/>
    </row>
    <row r="33" spans="1:4" ht="15.75" x14ac:dyDescent="0.25">
      <c r="A33" s="225" t="s">
        <v>57</v>
      </c>
      <c r="B33" s="225"/>
      <c r="C33" s="225"/>
      <c r="D33" s="225"/>
    </row>
    <row r="34" spans="1:4" ht="15.75" x14ac:dyDescent="0.25">
      <c r="A34" s="225" t="s">
        <v>401</v>
      </c>
      <c r="B34" s="225"/>
      <c r="C34" s="225"/>
      <c r="D34" s="225"/>
    </row>
  </sheetData>
  <mergeCells count="17">
    <mergeCell ref="A7:E7"/>
    <mergeCell ref="A8:E8"/>
    <mergeCell ref="A9:E9"/>
    <mergeCell ref="A24:B24"/>
    <mergeCell ref="A30:B30"/>
    <mergeCell ref="C30:D30"/>
    <mergeCell ref="A1:A2"/>
    <mergeCell ref="B1:E2"/>
    <mergeCell ref="A3:E3"/>
    <mergeCell ref="A4:E4"/>
    <mergeCell ref="A5:E5"/>
    <mergeCell ref="A32:B32"/>
    <mergeCell ref="C32:D32"/>
    <mergeCell ref="A33:B33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4"/>
  <sheetViews>
    <sheetView topLeftCell="A9" workbookViewId="0">
      <selection activeCell="B27" sqref="B27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8.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59</v>
      </c>
      <c r="B4" s="235"/>
      <c r="C4" s="235"/>
      <c r="D4" s="235"/>
      <c r="E4" s="236"/>
    </row>
    <row r="5" spans="1:5" x14ac:dyDescent="0.25">
      <c r="A5" s="234" t="s">
        <v>298</v>
      </c>
      <c r="B5" s="235"/>
      <c r="C5" s="235"/>
      <c r="D5" s="235"/>
      <c r="E5" s="236"/>
    </row>
    <row r="6" spans="1:5" x14ac:dyDescent="0.25">
      <c r="A6" s="68" t="s">
        <v>567</v>
      </c>
      <c r="B6" s="58"/>
      <c r="C6" s="58"/>
      <c r="D6" s="58"/>
      <c r="E6" s="59"/>
    </row>
    <row r="7" spans="1:5" x14ac:dyDescent="0.25">
      <c r="A7" s="251" t="s">
        <v>564</v>
      </c>
      <c r="B7" s="235"/>
      <c r="C7" s="235"/>
      <c r="D7" s="235"/>
      <c r="E7" s="236"/>
    </row>
    <row r="8" spans="1:5" x14ac:dyDescent="0.25">
      <c r="A8" s="230" t="s">
        <v>140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230</v>
      </c>
      <c r="D10" s="15" t="s">
        <v>11</v>
      </c>
      <c r="E10" s="29" t="s">
        <v>231</v>
      </c>
    </row>
    <row r="11" spans="1:5" x14ac:dyDescent="0.25">
      <c r="A11" s="16" t="s">
        <v>232</v>
      </c>
      <c r="B11" s="16" t="s">
        <v>14</v>
      </c>
      <c r="C11" s="16">
        <v>1.2</v>
      </c>
      <c r="D11" s="18">
        <v>350</v>
      </c>
      <c r="E11" s="18">
        <f>C11*D11</f>
        <v>420</v>
      </c>
    </row>
    <row r="12" spans="1:5" x14ac:dyDescent="0.25">
      <c r="A12" s="16" t="s">
        <v>240</v>
      </c>
      <c r="B12" s="16" t="s">
        <v>14</v>
      </c>
      <c r="C12" s="16">
        <v>0.2</v>
      </c>
      <c r="D12" s="18">
        <v>2450</v>
      </c>
      <c r="E12" s="18">
        <f>C12*D12</f>
        <v>490</v>
      </c>
    </row>
    <row r="13" spans="1:5" x14ac:dyDescent="0.25">
      <c r="A13" s="16" t="s">
        <v>233</v>
      </c>
      <c r="B13" s="16" t="s">
        <v>79</v>
      </c>
      <c r="C13" s="30">
        <v>90</v>
      </c>
      <c r="D13" s="18">
        <v>4</v>
      </c>
      <c r="E13" s="18">
        <f>C13*D13</f>
        <v>360</v>
      </c>
    </row>
    <row r="14" spans="1:5" x14ac:dyDescent="0.25">
      <c r="A14" s="16" t="s">
        <v>234</v>
      </c>
      <c r="B14" s="16" t="s">
        <v>235</v>
      </c>
      <c r="C14" s="30">
        <v>2</v>
      </c>
      <c r="D14" s="18">
        <v>3</v>
      </c>
      <c r="E14" s="18">
        <f>C14*D14</f>
        <v>6</v>
      </c>
    </row>
    <row r="15" spans="1:5" x14ac:dyDescent="0.25">
      <c r="A15" s="16" t="s">
        <v>236</v>
      </c>
      <c r="B15" s="16" t="s">
        <v>235</v>
      </c>
      <c r="C15" s="30">
        <v>2</v>
      </c>
      <c r="D15" s="18">
        <v>4</v>
      </c>
      <c r="E15" s="18">
        <f>C15*D15</f>
        <v>8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1284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237</v>
      </c>
      <c r="B18" s="34" t="s">
        <v>50</v>
      </c>
      <c r="C18" s="35">
        <v>1</v>
      </c>
      <c r="D18" s="46">
        <v>80</v>
      </c>
      <c r="E18" s="46">
        <f>C18*D18</f>
        <v>80</v>
      </c>
    </row>
    <row r="19" spans="1:5" x14ac:dyDescent="0.25">
      <c r="A19" s="34" t="s">
        <v>238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200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1484</v>
      </c>
    </row>
    <row r="24" spans="1:5" x14ac:dyDescent="0.25">
      <c r="A24" s="227" t="s">
        <v>53</v>
      </c>
      <c r="B24" s="228"/>
    </row>
    <row r="25" spans="1:5" x14ac:dyDescent="0.25">
      <c r="A25" s="15" t="str">
        <f>A10</f>
        <v>1-Insumos</v>
      </c>
      <c r="B25" s="25">
        <f>E16</f>
        <v>1284</v>
      </c>
    </row>
    <row r="26" spans="1:5" x14ac:dyDescent="0.25">
      <c r="A26" s="22" t="str">
        <f>A17</f>
        <v>2-Serviços</v>
      </c>
      <c r="B26" s="25">
        <f>E20</f>
        <v>200</v>
      </c>
    </row>
    <row r="27" spans="1:5" x14ac:dyDescent="0.25">
      <c r="A27" s="11" t="s">
        <v>65</v>
      </c>
      <c r="B27" s="203">
        <f>SUM(B25:B26)</f>
        <v>1484</v>
      </c>
    </row>
    <row r="30" spans="1:5" x14ac:dyDescent="0.25">
      <c r="A30" s="229" t="s">
        <v>551</v>
      </c>
      <c r="B30" s="229"/>
      <c r="C30" s="229"/>
      <c r="D30" s="229"/>
    </row>
    <row r="31" spans="1:5" x14ac:dyDescent="0.25">
      <c r="A31" t="s">
        <v>54</v>
      </c>
    </row>
    <row r="32" spans="1:5" ht="15.75" x14ac:dyDescent="0.25">
      <c r="A32" s="225" t="s">
        <v>55</v>
      </c>
      <c r="B32" s="225"/>
      <c r="C32" s="225"/>
      <c r="D32" s="225"/>
    </row>
    <row r="33" spans="1:4" ht="15.75" x14ac:dyDescent="0.25">
      <c r="A33" s="225" t="s">
        <v>57</v>
      </c>
      <c r="B33" s="225"/>
      <c r="C33" s="225"/>
      <c r="D33" s="225"/>
    </row>
    <row r="34" spans="1:4" ht="15.75" x14ac:dyDescent="0.25">
      <c r="A34" s="225" t="s">
        <v>401</v>
      </c>
      <c r="B34" s="225"/>
      <c r="C34" s="225"/>
      <c r="D34" s="225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4"/>
  <sheetViews>
    <sheetView topLeftCell="A11" workbookViewId="0">
      <selection activeCell="C26" sqref="C26"/>
    </sheetView>
  </sheetViews>
  <sheetFormatPr defaultRowHeight="15" x14ac:dyDescent="0.25"/>
  <cols>
    <col min="1" max="1" width="27.710937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33.75" customHeight="1" x14ac:dyDescent="0.25">
      <c r="A2" s="231"/>
      <c r="B2" s="232"/>
      <c r="C2" s="232"/>
      <c r="D2" s="232"/>
      <c r="E2" s="232"/>
    </row>
    <row r="3" spans="1:5" x14ac:dyDescent="0.25">
      <c r="A3" s="288" t="s">
        <v>229</v>
      </c>
      <c r="B3" s="289"/>
      <c r="C3" s="289"/>
      <c r="D3" s="289"/>
      <c r="E3" s="290"/>
    </row>
    <row r="4" spans="1:5" x14ac:dyDescent="0.25">
      <c r="A4" s="234" t="s">
        <v>3</v>
      </c>
      <c r="B4" s="235"/>
      <c r="C4" s="235"/>
      <c r="D4" s="235"/>
      <c r="E4" s="236"/>
    </row>
    <row r="5" spans="1:5" x14ac:dyDescent="0.25">
      <c r="A5" s="234" t="s">
        <v>298</v>
      </c>
      <c r="B5" s="235"/>
      <c r="C5" s="235"/>
      <c r="D5" s="235"/>
      <c r="E5" s="236"/>
    </row>
    <row r="6" spans="1:5" x14ac:dyDescent="0.25">
      <c r="A6" s="68" t="s">
        <v>567</v>
      </c>
      <c r="B6" s="58"/>
      <c r="C6" s="58"/>
      <c r="D6" s="58"/>
      <c r="E6" s="59"/>
    </row>
    <row r="7" spans="1:5" x14ac:dyDescent="0.25">
      <c r="A7" s="251" t="s">
        <v>564</v>
      </c>
      <c r="B7" s="235"/>
      <c r="C7" s="235"/>
      <c r="D7" s="235"/>
      <c r="E7" s="236"/>
    </row>
    <row r="8" spans="1:5" x14ac:dyDescent="0.25">
      <c r="A8" s="230" t="s">
        <v>140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15" t="s">
        <v>9</v>
      </c>
      <c r="C10" s="15" t="s">
        <v>230</v>
      </c>
      <c r="D10" s="15" t="s">
        <v>11</v>
      </c>
      <c r="E10" s="29" t="s">
        <v>231</v>
      </c>
    </row>
    <row r="11" spans="1:5" x14ac:dyDescent="0.25">
      <c r="A11" s="16" t="s">
        <v>232</v>
      </c>
      <c r="B11" s="16" t="s">
        <v>14</v>
      </c>
      <c r="C11" s="16">
        <v>1</v>
      </c>
      <c r="D11" s="171">
        <v>350</v>
      </c>
      <c r="E11" s="171">
        <f>C11*D11</f>
        <v>350</v>
      </c>
    </row>
    <row r="12" spans="1:5" x14ac:dyDescent="0.25">
      <c r="A12" s="16" t="s">
        <v>240</v>
      </c>
      <c r="B12" s="16" t="s">
        <v>14</v>
      </c>
      <c r="C12" s="16">
        <v>0.16</v>
      </c>
      <c r="D12" s="171">
        <v>2450</v>
      </c>
      <c r="E12" s="171">
        <f>C12*D12</f>
        <v>392</v>
      </c>
    </row>
    <row r="13" spans="1:5" x14ac:dyDescent="0.25">
      <c r="A13" s="16" t="s">
        <v>233</v>
      </c>
      <c r="B13" s="16" t="s">
        <v>79</v>
      </c>
      <c r="C13" s="30">
        <v>80</v>
      </c>
      <c r="D13" s="171">
        <v>4</v>
      </c>
      <c r="E13" s="171">
        <f>C13*D13</f>
        <v>320</v>
      </c>
    </row>
    <row r="14" spans="1:5" x14ac:dyDescent="0.25">
      <c r="A14" s="16" t="s">
        <v>234</v>
      </c>
      <c r="B14" s="16" t="s">
        <v>235</v>
      </c>
      <c r="C14" s="30">
        <v>2</v>
      </c>
      <c r="D14" s="171">
        <v>3</v>
      </c>
      <c r="E14" s="171">
        <f>C14*D14</f>
        <v>6</v>
      </c>
    </row>
    <row r="15" spans="1:5" x14ac:dyDescent="0.25">
      <c r="A15" s="16" t="s">
        <v>236</v>
      </c>
      <c r="B15" s="16" t="s">
        <v>235</v>
      </c>
      <c r="C15" s="30">
        <v>2</v>
      </c>
      <c r="D15" s="171">
        <v>4</v>
      </c>
      <c r="E15" s="171">
        <f>C15*D15</f>
        <v>8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1076</v>
      </c>
    </row>
    <row r="17" spans="1:5" x14ac:dyDescent="0.25">
      <c r="A17" s="22" t="s">
        <v>80</v>
      </c>
      <c r="B17" s="22"/>
      <c r="C17" s="33"/>
      <c r="D17" s="172"/>
      <c r="E17" s="173"/>
    </row>
    <row r="18" spans="1:5" x14ac:dyDescent="0.25">
      <c r="A18" s="34" t="s">
        <v>237</v>
      </c>
      <c r="B18" s="34" t="s">
        <v>50</v>
      </c>
      <c r="C18" s="35">
        <v>1</v>
      </c>
      <c r="D18" s="174">
        <v>80</v>
      </c>
      <c r="E18" s="174">
        <f>C18*D18</f>
        <v>80</v>
      </c>
    </row>
    <row r="19" spans="1:5" x14ac:dyDescent="0.25">
      <c r="A19" s="34" t="s">
        <v>238</v>
      </c>
      <c r="B19" s="34" t="s">
        <v>48</v>
      </c>
      <c r="C19" s="63">
        <v>1</v>
      </c>
      <c r="D19" s="174">
        <v>120</v>
      </c>
      <c r="E19" s="174">
        <f>C19*D19</f>
        <v>120</v>
      </c>
    </row>
    <row r="20" spans="1:5" x14ac:dyDescent="0.25">
      <c r="A20" s="3" t="s">
        <v>51</v>
      </c>
      <c r="B20" s="31"/>
      <c r="C20" s="32"/>
      <c r="D20" s="175"/>
      <c r="E20" s="176">
        <f>SUM(E18:E19)</f>
        <v>200</v>
      </c>
    </row>
    <row r="21" spans="1:5" x14ac:dyDescent="0.25">
      <c r="A21" s="37" t="s">
        <v>65</v>
      </c>
      <c r="B21" s="37"/>
      <c r="C21" s="37"/>
      <c r="D21" s="177"/>
      <c r="E21" s="177">
        <f>SUM(E16,E20)</f>
        <v>1276</v>
      </c>
    </row>
    <row r="24" spans="1:5" x14ac:dyDescent="0.25">
      <c r="A24" s="227" t="s">
        <v>53</v>
      </c>
      <c r="B24" s="228"/>
    </row>
    <row r="25" spans="1:5" x14ac:dyDescent="0.25">
      <c r="A25" s="15" t="str">
        <f>A10</f>
        <v>1-Insumos</v>
      </c>
      <c r="B25" s="25">
        <f>E16</f>
        <v>1076</v>
      </c>
    </row>
    <row r="26" spans="1:5" x14ac:dyDescent="0.25">
      <c r="A26" s="22" t="str">
        <f>A17</f>
        <v>2-Serviços</v>
      </c>
      <c r="B26" s="25">
        <f>E20</f>
        <v>200</v>
      </c>
    </row>
    <row r="27" spans="1:5" x14ac:dyDescent="0.25">
      <c r="A27" s="11" t="s">
        <v>65</v>
      </c>
      <c r="B27" s="38">
        <f>SUM(B25:B26)</f>
        <v>1276</v>
      </c>
    </row>
    <row r="30" spans="1:5" x14ac:dyDescent="0.25">
      <c r="A30" s="229" t="s">
        <v>551</v>
      </c>
      <c r="B30" s="229"/>
      <c r="C30" s="229"/>
      <c r="D30" s="229"/>
    </row>
    <row r="31" spans="1:5" x14ac:dyDescent="0.25">
      <c r="A31" t="s">
        <v>54</v>
      </c>
    </row>
    <row r="32" spans="1:5" ht="15.75" x14ac:dyDescent="0.25">
      <c r="A32" s="225" t="s">
        <v>55</v>
      </c>
      <c r="B32" s="225"/>
      <c r="C32" s="225"/>
      <c r="D32" s="225"/>
    </row>
    <row r="33" spans="1:4" ht="15.75" x14ac:dyDescent="0.25">
      <c r="A33" s="225" t="s">
        <v>57</v>
      </c>
      <c r="B33" s="225"/>
      <c r="C33" s="225"/>
      <c r="D33" s="225"/>
    </row>
    <row r="34" spans="1:4" ht="15.75" x14ac:dyDescent="0.25">
      <c r="A34" s="225" t="s">
        <v>401</v>
      </c>
      <c r="B34" s="225"/>
      <c r="C34" s="225"/>
      <c r="D34" s="225"/>
    </row>
  </sheetData>
  <mergeCells count="17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1"/>
  <sheetViews>
    <sheetView topLeftCell="A21" workbookViewId="0">
      <selection activeCell="D32" sqref="D32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5.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244</v>
      </c>
      <c r="B3" s="289"/>
      <c r="C3" s="289"/>
      <c r="D3" s="289"/>
      <c r="E3" s="290"/>
    </row>
    <row r="4" spans="1:5" x14ac:dyDescent="0.25">
      <c r="A4" s="234" t="s">
        <v>517</v>
      </c>
      <c r="B4" s="235"/>
      <c r="C4" s="235"/>
      <c r="D4" s="235"/>
      <c r="E4" s="236"/>
    </row>
    <row r="5" spans="1:5" x14ac:dyDescent="0.25">
      <c r="A5" s="234" t="s">
        <v>243</v>
      </c>
      <c r="B5" s="235"/>
      <c r="C5" s="235"/>
      <c r="D5" s="235"/>
      <c r="E5" s="236"/>
    </row>
    <row r="6" spans="1:5" x14ac:dyDescent="0.25">
      <c r="A6" s="68" t="s">
        <v>568</v>
      </c>
      <c r="B6" s="58"/>
      <c r="C6" s="58"/>
      <c r="D6" s="58"/>
      <c r="E6" s="59"/>
    </row>
    <row r="7" spans="1:5" x14ac:dyDescent="0.25">
      <c r="A7" s="251" t="s">
        <v>564</v>
      </c>
      <c r="B7" s="235"/>
      <c r="C7" s="235"/>
      <c r="D7" s="235"/>
      <c r="E7" s="236"/>
    </row>
    <row r="8" spans="1:5" x14ac:dyDescent="0.25">
      <c r="A8" s="251" t="s">
        <v>569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15" t="s">
        <v>230</v>
      </c>
      <c r="D11" s="15" t="s">
        <v>11</v>
      </c>
      <c r="E11" s="29" t="s">
        <v>231</v>
      </c>
    </row>
    <row r="12" spans="1:5" x14ac:dyDescent="0.25">
      <c r="A12" s="16" t="s">
        <v>240</v>
      </c>
      <c r="B12" s="16" t="s">
        <v>14</v>
      </c>
      <c r="C12" s="16">
        <v>0.6</v>
      </c>
      <c r="D12" s="149">
        <v>2400</v>
      </c>
      <c r="E12" s="149">
        <f>C12*D12</f>
        <v>1440</v>
      </c>
    </row>
    <row r="13" spans="1:5" x14ac:dyDescent="0.25">
      <c r="A13" s="16" t="s">
        <v>245</v>
      </c>
      <c r="B13" s="16" t="s">
        <v>14</v>
      </c>
      <c r="C13" s="16">
        <v>1.5</v>
      </c>
      <c r="D13" s="149">
        <v>350</v>
      </c>
      <c r="E13" s="149">
        <f t="shared" ref="E13:E19" si="0">C13*D13</f>
        <v>525</v>
      </c>
    </row>
    <row r="14" spans="1:5" x14ac:dyDescent="0.25">
      <c r="A14" s="16" t="s">
        <v>530</v>
      </c>
      <c r="B14" s="16" t="s">
        <v>79</v>
      </c>
      <c r="C14" s="16">
        <v>20.399999999999999</v>
      </c>
      <c r="D14" s="149">
        <v>4</v>
      </c>
      <c r="E14" s="149">
        <f t="shared" si="0"/>
        <v>81.599999999999994</v>
      </c>
    </row>
    <row r="15" spans="1:5" x14ac:dyDescent="0.25">
      <c r="A15" s="16" t="s">
        <v>531</v>
      </c>
      <c r="B15" s="16" t="s">
        <v>235</v>
      </c>
      <c r="C15" s="16">
        <v>2</v>
      </c>
      <c r="D15" s="149">
        <v>3</v>
      </c>
      <c r="E15" s="149">
        <f t="shared" si="0"/>
        <v>6</v>
      </c>
    </row>
    <row r="16" spans="1:5" x14ac:dyDescent="0.25">
      <c r="A16" s="16" t="s">
        <v>532</v>
      </c>
      <c r="B16" s="16" t="s">
        <v>235</v>
      </c>
      <c r="C16" s="16">
        <v>2</v>
      </c>
      <c r="D16" s="149">
        <v>3</v>
      </c>
      <c r="E16" s="149">
        <f t="shared" si="0"/>
        <v>6</v>
      </c>
    </row>
    <row r="17" spans="1:5" x14ac:dyDescent="0.25">
      <c r="A17" s="16" t="s">
        <v>533</v>
      </c>
      <c r="B17" s="16" t="s">
        <v>235</v>
      </c>
      <c r="C17" s="16">
        <v>1</v>
      </c>
      <c r="D17" s="149">
        <v>3</v>
      </c>
      <c r="E17" s="149">
        <f t="shared" si="0"/>
        <v>3</v>
      </c>
    </row>
    <row r="18" spans="1:5" x14ac:dyDescent="0.25">
      <c r="A18" s="16" t="s">
        <v>534</v>
      </c>
      <c r="B18" s="16" t="s">
        <v>79</v>
      </c>
      <c r="C18" s="16">
        <v>100</v>
      </c>
      <c r="D18" s="149">
        <v>2.5</v>
      </c>
      <c r="E18" s="149">
        <f t="shared" si="0"/>
        <v>250</v>
      </c>
    </row>
    <row r="19" spans="1:5" x14ac:dyDescent="0.25">
      <c r="A19" s="16" t="s">
        <v>535</v>
      </c>
      <c r="B19" s="16" t="s">
        <v>79</v>
      </c>
      <c r="C19" s="16">
        <v>1000</v>
      </c>
      <c r="D19" s="149">
        <v>4</v>
      </c>
      <c r="E19" s="149">
        <f t="shared" si="0"/>
        <v>4000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6311.6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536</v>
      </c>
      <c r="C22" s="35">
        <v>300</v>
      </c>
      <c r="D22" s="180">
        <v>8</v>
      </c>
      <c r="E22" s="180">
        <f>C22*D22</f>
        <v>2400</v>
      </c>
    </row>
    <row r="23" spans="1:5" x14ac:dyDescent="0.25">
      <c r="A23" s="3" t="s">
        <v>45</v>
      </c>
      <c r="B23" s="31"/>
      <c r="C23" s="32"/>
      <c r="D23" s="32"/>
      <c r="E23" s="176">
        <f>SUM(E22:E22)</f>
        <v>2400</v>
      </c>
    </row>
    <row r="24" spans="1:5" x14ac:dyDescent="0.25">
      <c r="A24" s="22" t="s">
        <v>246</v>
      </c>
      <c r="B24" s="22"/>
      <c r="C24" s="33"/>
      <c r="D24" s="22"/>
      <c r="E24" s="173"/>
    </row>
    <row r="25" spans="1:5" x14ac:dyDescent="0.25">
      <c r="A25" s="125"/>
      <c r="B25" s="16"/>
      <c r="C25" s="40"/>
      <c r="D25" s="41"/>
      <c r="E25" s="188">
        <f>C25*D25</f>
        <v>0</v>
      </c>
    </row>
    <row r="26" spans="1:5" x14ac:dyDescent="0.25">
      <c r="A26" s="3" t="s">
        <v>51</v>
      </c>
      <c r="B26" s="31"/>
      <c r="C26" s="32"/>
      <c r="D26" s="32"/>
      <c r="E26" s="176">
        <f>SUM(E25:E25)</f>
        <v>0</v>
      </c>
    </row>
    <row r="27" spans="1:5" x14ac:dyDescent="0.25">
      <c r="A27" s="37" t="s">
        <v>65</v>
      </c>
      <c r="B27" s="37"/>
      <c r="C27" s="37"/>
      <c r="D27" s="37"/>
      <c r="E27" s="177">
        <f>SUM(E26,E20,E23)</f>
        <v>8711.6</v>
      </c>
    </row>
    <row r="30" spans="1:5" x14ac:dyDescent="0.25">
      <c r="A30" s="227" t="s">
        <v>53</v>
      </c>
      <c r="B30" s="228"/>
    </row>
    <row r="31" spans="1:5" x14ac:dyDescent="0.25">
      <c r="A31" s="15" t="str">
        <f>A11</f>
        <v>1-Insumos</v>
      </c>
      <c r="B31" s="25">
        <f>E20</f>
        <v>6311.6</v>
      </c>
    </row>
    <row r="32" spans="1:5" x14ac:dyDescent="0.25">
      <c r="A32" s="22" t="str">
        <f>A21</f>
        <v>2-Serviços</v>
      </c>
      <c r="B32" s="25">
        <f>E23</f>
        <v>2400</v>
      </c>
    </row>
    <row r="33" spans="1:4" x14ac:dyDescent="0.25">
      <c r="A33" s="22" t="str">
        <f>A24</f>
        <v>3-Outros Serviços</v>
      </c>
      <c r="B33" s="25">
        <f>E26</f>
        <v>0</v>
      </c>
    </row>
    <row r="34" spans="1:4" x14ac:dyDescent="0.25">
      <c r="A34" s="11" t="s">
        <v>65</v>
      </c>
      <c r="B34" s="38">
        <f>SUM(B31:B33)</f>
        <v>8711.6</v>
      </c>
    </row>
    <row r="37" spans="1:4" x14ac:dyDescent="0.25">
      <c r="A37" s="229" t="s">
        <v>551</v>
      </c>
      <c r="B37" s="229"/>
      <c r="C37" s="229"/>
      <c r="D37" s="229"/>
    </row>
    <row r="38" spans="1:4" x14ac:dyDescent="0.25">
      <c r="A38" t="s">
        <v>54</v>
      </c>
    </row>
    <row r="39" spans="1:4" ht="15.75" x14ac:dyDescent="0.25">
      <c r="A39" s="225" t="s">
        <v>55</v>
      </c>
      <c r="B39" s="225"/>
      <c r="C39" s="225"/>
      <c r="D39" s="225"/>
    </row>
    <row r="40" spans="1:4" ht="15.75" x14ac:dyDescent="0.25">
      <c r="A40" s="225" t="s">
        <v>57</v>
      </c>
      <c r="B40" s="225"/>
      <c r="C40" s="225"/>
      <c r="D40" s="225"/>
    </row>
    <row r="41" spans="1:4" ht="15.75" x14ac:dyDescent="0.25">
      <c r="A41" s="225" t="s">
        <v>401</v>
      </c>
      <c r="B41" s="225"/>
      <c r="C41" s="225"/>
      <c r="D41" s="225"/>
    </row>
  </sheetData>
  <mergeCells count="18">
    <mergeCell ref="A7:E7"/>
    <mergeCell ref="A1:A2"/>
    <mergeCell ref="B1:E2"/>
    <mergeCell ref="A3:E3"/>
    <mergeCell ref="A4:E4"/>
    <mergeCell ref="A5:E5"/>
    <mergeCell ref="A8:E8"/>
    <mergeCell ref="A9:E9"/>
    <mergeCell ref="A10:E10"/>
    <mergeCell ref="A30:B30"/>
    <mergeCell ref="A37:B37"/>
    <mergeCell ref="C37:D37"/>
    <mergeCell ref="A39:B39"/>
    <mergeCell ref="C39:D39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8"/>
  <sheetViews>
    <sheetView topLeftCell="A41" workbookViewId="0">
      <selection activeCell="D62" sqref="D62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9.25" customHeight="1" x14ac:dyDescent="0.25">
      <c r="A2" s="231"/>
      <c r="B2" s="232"/>
      <c r="C2" s="232"/>
      <c r="D2" s="232"/>
      <c r="E2" s="232"/>
    </row>
    <row r="3" spans="1:5" x14ac:dyDescent="0.25">
      <c r="A3" s="233" t="s">
        <v>490</v>
      </c>
      <c r="B3" s="233"/>
      <c r="C3" s="234" t="s">
        <v>2</v>
      </c>
      <c r="D3" s="235"/>
      <c r="E3" s="236"/>
    </row>
    <row r="4" spans="1:5" x14ac:dyDescent="0.25">
      <c r="A4" s="237" t="s">
        <v>491</v>
      </c>
      <c r="B4" s="238"/>
      <c r="C4" s="234" t="s">
        <v>492</v>
      </c>
      <c r="D4" s="235"/>
      <c r="E4" s="236"/>
    </row>
    <row r="5" spans="1:5" ht="15.75" x14ac:dyDescent="0.25">
      <c r="A5" s="239" t="s">
        <v>545</v>
      </c>
      <c r="B5" s="239"/>
      <c r="C5" s="240" t="s">
        <v>478</v>
      </c>
      <c r="D5" s="241"/>
      <c r="E5" s="242"/>
    </row>
    <row r="6" spans="1:5" ht="15.75" x14ac:dyDescent="0.25">
      <c r="A6" s="248" t="s">
        <v>548</v>
      </c>
      <c r="B6" s="249"/>
      <c r="C6" s="240" t="s">
        <v>493</v>
      </c>
      <c r="D6" s="241"/>
      <c r="E6" s="242"/>
    </row>
    <row r="7" spans="1:5" x14ac:dyDescent="0.25">
      <c r="A7" s="245" t="s">
        <v>549</v>
      </c>
      <c r="B7" s="246"/>
      <c r="C7" s="246"/>
      <c r="D7" s="246"/>
      <c r="E7" s="247"/>
    </row>
    <row r="8" spans="1:5" x14ac:dyDescent="0.25">
      <c r="A8" s="230" t="s">
        <v>457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141</v>
      </c>
      <c r="B10" s="48" t="s">
        <v>9</v>
      </c>
      <c r="C10" s="48" t="s">
        <v>10</v>
      </c>
      <c r="D10" s="48" t="s">
        <v>11</v>
      </c>
      <c r="E10" s="71" t="s">
        <v>12</v>
      </c>
    </row>
    <row r="11" spans="1:5" x14ac:dyDescent="0.25">
      <c r="A11" s="16" t="s">
        <v>166</v>
      </c>
      <c r="B11" s="55" t="s">
        <v>14</v>
      </c>
      <c r="C11" s="56">
        <v>1.5</v>
      </c>
      <c r="D11" s="18">
        <f>'[1]Referência Laranja'!D6</f>
        <v>230</v>
      </c>
      <c r="E11" s="18">
        <f t="shared" ref="E11:E16" si="0">C11*D11</f>
        <v>345</v>
      </c>
    </row>
    <row r="12" spans="1:5" x14ac:dyDescent="0.25">
      <c r="A12" s="16" t="s">
        <v>458</v>
      </c>
      <c r="B12" s="55" t="s">
        <v>14</v>
      </c>
      <c r="C12" s="56">
        <v>0.2</v>
      </c>
      <c r="D12" s="18">
        <f>'[1]Referência Laranja'!D7</f>
        <v>2287</v>
      </c>
      <c r="E12" s="18">
        <f t="shared" si="0"/>
        <v>457.40000000000003</v>
      </c>
    </row>
    <row r="13" spans="1:5" x14ac:dyDescent="0.25">
      <c r="A13" s="16" t="s">
        <v>67</v>
      </c>
      <c r="B13" s="55" t="s">
        <v>14</v>
      </c>
      <c r="C13" s="56">
        <v>5</v>
      </c>
      <c r="D13" s="18">
        <f>'[1]Referência Laranja'!D8</f>
        <v>450</v>
      </c>
      <c r="E13" s="18">
        <f t="shared" si="0"/>
        <v>2250</v>
      </c>
    </row>
    <row r="14" spans="1:5" x14ac:dyDescent="0.25">
      <c r="A14" s="16" t="s">
        <v>93</v>
      </c>
      <c r="B14" s="55" t="s">
        <v>14</v>
      </c>
      <c r="C14" s="56">
        <v>0.3</v>
      </c>
      <c r="D14" s="18">
        <f>'[1]Referência Laranja'!D9</f>
        <v>2000</v>
      </c>
      <c r="E14" s="18">
        <f t="shared" si="0"/>
        <v>600</v>
      </c>
    </row>
    <row r="15" spans="1:5" x14ac:dyDescent="0.25">
      <c r="A15" s="16" t="s">
        <v>94</v>
      </c>
      <c r="B15" s="55" t="s">
        <v>14</v>
      </c>
      <c r="C15" s="56">
        <v>0.4</v>
      </c>
      <c r="D15" s="18">
        <f>'[1]Referência Laranja'!D10</f>
        <v>1930.3333333333333</v>
      </c>
      <c r="E15" s="18">
        <f t="shared" si="0"/>
        <v>772.13333333333333</v>
      </c>
    </row>
    <row r="16" spans="1:5" x14ac:dyDescent="0.25">
      <c r="A16" s="16" t="s">
        <v>267</v>
      </c>
      <c r="B16" s="55" t="s">
        <v>14</v>
      </c>
      <c r="C16" s="56">
        <v>0.18</v>
      </c>
      <c r="D16" s="18">
        <f>'[1]Referência Laranja'!D11</f>
        <v>2911</v>
      </c>
      <c r="E16" s="18">
        <f t="shared" si="0"/>
        <v>523.98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4948.5133333333342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161</v>
      </c>
      <c r="B19" s="128" t="s">
        <v>148</v>
      </c>
      <c r="C19" s="56">
        <v>3</v>
      </c>
      <c r="D19" s="41">
        <v>150</v>
      </c>
      <c r="E19" s="18">
        <f>C19*D19</f>
        <v>450</v>
      </c>
    </row>
    <row r="20" spans="1:5" x14ac:dyDescent="0.25">
      <c r="A20" s="16" t="s">
        <v>459</v>
      </c>
      <c r="B20" s="128" t="s">
        <v>148</v>
      </c>
      <c r="C20" s="56">
        <v>4</v>
      </c>
      <c r="D20" s="41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8" t="s">
        <v>148</v>
      </c>
      <c r="C21" s="56">
        <v>6</v>
      </c>
      <c r="D21" s="41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480</v>
      </c>
      <c r="C24" s="159">
        <v>5</v>
      </c>
      <c r="D24" s="46">
        <f>'[1]Referência Laranja'!D13</f>
        <v>7.4939999999999998</v>
      </c>
      <c r="E24" s="18">
        <f t="shared" ref="E24:E37" si="2">C24*D24</f>
        <v>37.47</v>
      </c>
    </row>
    <row r="25" spans="1:5" x14ac:dyDescent="0.25">
      <c r="A25" s="16" t="s">
        <v>33</v>
      </c>
      <c r="B25" s="45" t="s">
        <v>480</v>
      </c>
      <c r="C25" s="159">
        <v>2</v>
      </c>
      <c r="D25" s="46">
        <f>'[1]Referência Laranja'!D14</f>
        <v>94.25</v>
      </c>
      <c r="E25" s="18">
        <f t="shared" si="2"/>
        <v>188.5</v>
      </c>
    </row>
    <row r="26" spans="1:5" x14ac:dyDescent="0.25">
      <c r="A26" s="16" t="s">
        <v>34</v>
      </c>
      <c r="B26" s="45" t="s">
        <v>480</v>
      </c>
      <c r="C26" s="159">
        <v>3</v>
      </c>
      <c r="D26" s="46">
        <f>'[1]Referência Laranja'!D15</f>
        <v>47</v>
      </c>
      <c r="E26" s="18">
        <f t="shared" si="2"/>
        <v>141</v>
      </c>
    </row>
    <row r="27" spans="1:5" x14ac:dyDescent="0.25">
      <c r="A27" s="16" t="s">
        <v>35</v>
      </c>
      <c r="B27" s="45" t="s">
        <v>480</v>
      </c>
      <c r="C27" s="159">
        <v>6</v>
      </c>
      <c r="D27" s="46">
        <f>'[1]Referência Laranja'!D16</f>
        <v>23</v>
      </c>
      <c r="E27" s="18">
        <f t="shared" si="2"/>
        <v>138</v>
      </c>
    </row>
    <row r="28" spans="1:5" x14ac:dyDescent="0.25">
      <c r="A28" s="34" t="s">
        <v>16</v>
      </c>
      <c r="B28" s="45" t="s">
        <v>480</v>
      </c>
      <c r="C28" s="159">
        <v>6</v>
      </c>
      <c r="D28" s="46">
        <f>'[1]Referência Laranja'!D17</f>
        <v>25.574000000000002</v>
      </c>
      <c r="E28" s="18">
        <f t="shared" si="2"/>
        <v>153.44400000000002</v>
      </c>
    </row>
    <row r="29" spans="1:5" x14ac:dyDescent="0.25">
      <c r="A29" s="34" t="s">
        <v>18</v>
      </c>
      <c r="B29" s="45" t="s">
        <v>480</v>
      </c>
      <c r="C29" s="159">
        <v>1</v>
      </c>
      <c r="D29" s="46">
        <f>'[1]Referência Laranja'!D18</f>
        <v>78.75</v>
      </c>
      <c r="E29" s="18">
        <f t="shared" si="2"/>
        <v>78.75</v>
      </c>
    </row>
    <row r="30" spans="1:5" x14ac:dyDescent="0.25">
      <c r="A30" s="34" t="s">
        <v>19</v>
      </c>
      <c r="B30" s="45" t="s">
        <v>480</v>
      </c>
      <c r="C30" s="159">
        <v>4</v>
      </c>
      <c r="D30" s="46">
        <f>'[1]Referência Laranja'!D19</f>
        <v>67.168000000000006</v>
      </c>
      <c r="E30" s="18">
        <f t="shared" si="2"/>
        <v>268.67200000000003</v>
      </c>
    </row>
    <row r="31" spans="1:5" x14ac:dyDescent="0.25">
      <c r="A31" s="34" t="s">
        <v>29</v>
      </c>
      <c r="B31" s="45" t="s">
        <v>480</v>
      </c>
      <c r="C31" s="159">
        <v>1</v>
      </c>
      <c r="D31" s="46">
        <f>'[1]Referência Laranja'!D20</f>
        <v>190</v>
      </c>
      <c r="E31" s="18">
        <f t="shared" si="2"/>
        <v>190</v>
      </c>
    </row>
    <row r="32" spans="1:5" x14ac:dyDescent="0.25">
      <c r="A32" s="162" t="s">
        <v>30</v>
      </c>
      <c r="B32" s="45" t="s">
        <v>480</v>
      </c>
      <c r="C32" s="159">
        <v>0.12</v>
      </c>
      <c r="D32" s="46">
        <f>'[1]Referência Laranja'!D21</f>
        <v>408.33333333333331</v>
      </c>
      <c r="E32" s="18">
        <f t="shared" si="2"/>
        <v>48.999999999999993</v>
      </c>
    </row>
    <row r="33" spans="1:5" x14ac:dyDescent="0.25">
      <c r="A33" s="146" t="s">
        <v>21</v>
      </c>
      <c r="B33" s="45" t="s">
        <v>480</v>
      </c>
      <c r="C33" s="159">
        <v>0.8</v>
      </c>
      <c r="D33" s="46">
        <f>'[1]Referência Laranja'!D22</f>
        <v>131.1</v>
      </c>
      <c r="E33" s="18">
        <f t="shared" si="2"/>
        <v>104.88</v>
      </c>
    </row>
    <row r="34" spans="1:5" x14ac:dyDescent="0.25">
      <c r="A34" s="146" t="s">
        <v>22</v>
      </c>
      <c r="B34" s="45" t="s">
        <v>480</v>
      </c>
      <c r="C34" s="159">
        <v>0.8</v>
      </c>
      <c r="D34" s="46">
        <f>'[1]Referência Laranja'!D23</f>
        <v>92.233333333333334</v>
      </c>
      <c r="E34" s="18">
        <f t="shared" si="2"/>
        <v>73.786666666666676</v>
      </c>
    </row>
    <row r="35" spans="1:5" x14ac:dyDescent="0.25">
      <c r="A35" s="146" t="s">
        <v>23</v>
      </c>
      <c r="B35" s="45" t="s">
        <v>480</v>
      </c>
      <c r="C35" s="159">
        <v>1</v>
      </c>
      <c r="D35" s="46">
        <f>'[1]Referência Laranja'!D24</f>
        <v>160.66666666666666</v>
      </c>
      <c r="E35" s="18">
        <f t="shared" si="2"/>
        <v>160.66666666666666</v>
      </c>
    </row>
    <row r="36" spans="1:5" x14ac:dyDescent="0.25">
      <c r="A36" s="146" t="s">
        <v>464</v>
      </c>
      <c r="B36" s="45" t="s">
        <v>460</v>
      </c>
      <c r="C36" s="159">
        <v>1</v>
      </c>
      <c r="D36" s="46">
        <f>'[1]Referência Laranja'!D25</f>
        <v>26.25</v>
      </c>
      <c r="E36" s="18">
        <f t="shared" si="2"/>
        <v>26.25</v>
      </c>
    </row>
    <row r="37" spans="1:5" x14ac:dyDescent="0.25">
      <c r="A37" s="146" t="s">
        <v>465</v>
      </c>
      <c r="B37" s="45" t="s">
        <v>460</v>
      </c>
      <c r="C37" s="159">
        <v>1</v>
      </c>
      <c r="D37" s="46">
        <f>'[1]Referência Laranja'!D26</f>
        <v>60</v>
      </c>
      <c r="E37" s="18">
        <f t="shared" si="2"/>
        <v>60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1670.4193333333333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467</v>
      </c>
      <c r="B40" s="45" t="s">
        <v>148</v>
      </c>
      <c r="C40" s="57">
        <v>6</v>
      </c>
      <c r="D40" s="163">
        <v>150</v>
      </c>
      <c r="E40" s="18">
        <f t="shared" ref="E40:E44" si="3">C40*D40</f>
        <v>900</v>
      </c>
    </row>
    <row r="41" spans="1:5" x14ac:dyDescent="0.25">
      <c r="A41" s="160" t="s">
        <v>466</v>
      </c>
      <c r="B41" s="45" t="s">
        <v>148</v>
      </c>
      <c r="C41" s="57">
        <v>12</v>
      </c>
      <c r="D41" s="163">
        <v>150</v>
      </c>
      <c r="E41" s="18">
        <f t="shared" si="3"/>
        <v>1800</v>
      </c>
    </row>
    <row r="42" spans="1:5" x14ac:dyDescent="0.25">
      <c r="A42" s="34" t="s">
        <v>483</v>
      </c>
      <c r="B42" s="45" t="s">
        <v>63</v>
      </c>
      <c r="C42" s="57">
        <v>8</v>
      </c>
      <c r="D42" s="163">
        <v>126</v>
      </c>
      <c r="E42" s="18">
        <f t="shared" si="3"/>
        <v>1008</v>
      </c>
    </row>
    <row r="43" spans="1:5" x14ac:dyDescent="0.25">
      <c r="A43" s="34" t="s">
        <v>468</v>
      </c>
      <c r="B43" s="45" t="s">
        <v>63</v>
      </c>
      <c r="C43" s="57">
        <v>4</v>
      </c>
      <c r="D43" s="163">
        <v>126</v>
      </c>
      <c r="E43" s="18">
        <f t="shared" si="3"/>
        <v>504</v>
      </c>
    </row>
    <row r="44" spans="1:5" x14ac:dyDescent="0.25">
      <c r="A44" s="34" t="s">
        <v>171</v>
      </c>
      <c r="B44" s="45" t="s">
        <v>148</v>
      </c>
      <c r="C44" s="57">
        <v>6</v>
      </c>
      <c r="D44" s="41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5112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132</v>
      </c>
      <c r="B47" s="16" t="s">
        <v>494</v>
      </c>
      <c r="C47" s="45">
        <v>800</v>
      </c>
      <c r="D47" s="18">
        <v>4</v>
      </c>
      <c r="E47" s="18">
        <f t="shared" ref="E47:E50" si="4">C47*D47</f>
        <v>3200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1600</v>
      </c>
      <c r="E48" s="18">
        <f t="shared" si="4"/>
        <v>1600</v>
      </c>
    </row>
    <row r="49" spans="1:5" x14ac:dyDescent="0.25">
      <c r="A49" s="16" t="s">
        <v>134</v>
      </c>
      <c r="B49" s="16" t="s">
        <v>48</v>
      </c>
      <c r="C49" s="45">
        <v>3</v>
      </c>
      <c r="D49" s="18">
        <v>126</v>
      </c>
      <c r="E49" s="18">
        <f t="shared" si="4"/>
        <v>378</v>
      </c>
    </row>
    <row r="50" spans="1:5" x14ac:dyDescent="0.25">
      <c r="A50" s="16" t="s">
        <v>135</v>
      </c>
      <c r="B50" s="16" t="s">
        <v>148</v>
      </c>
      <c r="C50" s="45">
        <v>3</v>
      </c>
      <c r="D50" s="18">
        <v>150</v>
      </c>
      <c r="E50" s="18">
        <f t="shared" si="4"/>
        <v>450</v>
      </c>
    </row>
    <row r="51" spans="1:5" x14ac:dyDescent="0.25">
      <c r="A51" s="3" t="s">
        <v>111</v>
      </c>
      <c r="B51" s="3"/>
      <c r="C51" s="3"/>
      <c r="D51" s="3"/>
      <c r="E51" s="38">
        <f>SUM(E47:E50)</f>
        <v>5628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19308.932666666668</v>
      </c>
    </row>
    <row r="55" spans="1:5" x14ac:dyDescent="0.25">
      <c r="A55" s="227" t="s">
        <v>53</v>
      </c>
      <c r="B55" s="228"/>
    </row>
    <row r="56" spans="1:5" x14ac:dyDescent="0.25">
      <c r="A56" s="15" t="s">
        <v>141</v>
      </c>
      <c r="B56" s="67">
        <f>E17</f>
        <v>4948.5133333333342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1670.4193333333333</v>
      </c>
    </row>
    <row r="59" spans="1:5" x14ac:dyDescent="0.25">
      <c r="A59" s="22" t="s">
        <v>95</v>
      </c>
      <c r="B59" s="25">
        <f>E45</f>
        <v>5112</v>
      </c>
    </row>
    <row r="60" spans="1:5" x14ac:dyDescent="0.25">
      <c r="A60" s="22" t="s">
        <v>104</v>
      </c>
      <c r="B60" s="25">
        <f>E51</f>
        <v>5628</v>
      </c>
    </row>
    <row r="61" spans="1:5" x14ac:dyDescent="0.25">
      <c r="A61" s="11" t="s">
        <v>52</v>
      </c>
      <c r="B61" s="38">
        <f>SUM(B56:B60)</f>
        <v>19308.932666666668</v>
      </c>
    </row>
    <row r="64" spans="1:5" x14ac:dyDescent="0.25">
      <c r="A64" s="229" t="s">
        <v>551</v>
      </c>
      <c r="B64" s="229"/>
      <c r="C64" s="229"/>
      <c r="D64" s="229"/>
    </row>
    <row r="65" spans="1:4" x14ac:dyDescent="0.25">
      <c r="A65" t="s">
        <v>54</v>
      </c>
    </row>
    <row r="66" spans="1:4" ht="15.75" x14ac:dyDescent="0.25">
      <c r="A66" s="225" t="s">
        <v>55</v>
      </c>
      <c r="B66" s="225"/>
      <c r="C66" s="225"/>
      <c r="D66" s="225"/>
    </row>
    <row r="67" spans="1:4" ht="15.75" x14ac:dyDescent="0.25">
      <c r="A67" s="225" t="s">
        <v>57</v>
      </c>
      <c r="B67" s="225"/>
      <c r="C67" s="225"/>
      <c r="D67" s="225"/>
    </row>
    <row r="68" spans="1:4" ht="15.75" x14ac:dyDescent="0.25">
      <c r="A68" s="225" t="s">
        <v>401</v>
      </c>
      <c r="B68" s="225"/>
      <c r="C68" s="225"/>
      <c r="D68" s="225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7:B67"/>
    <mergeCell ref="C67:D67"/>
    <mergeCell ref="A68:B68"/>
    <mergeCell ref="C68:D68"/>
    <mergeCell ref="A9:E9"/>
    <mergeCell ref="A55:B55"/>
    <mergeCell ref="A64:B64"/>
    <mergeCell ref="C64:D64"/>
    <mergeCell ref="A66:B66"/>
    <mergeCell ref="C66:D66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5"/>
  <sheetViews>
    <sheetView topLeftCell="A24" workbookViewId="0">
      <selection activeCell="B38" sqref="B38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4.7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244</v>
      </c>
      <c r="B3" s="289"/>
      <c r="C3" s="289"/>
      <c r="D3" s="289"/>
      <c r="E3" s="290"/>
    </row>
    <row r="4" spans="1:5" x14ac:dyDescent="0.25">
      <c r="A4" s="234" t="s">
        <v>517</v>
      </c>
      <c r="B4" s="235"/>
      <c r="C4" s="235"/>
      <c r="D4" s="235"/>
      <c r="E4" s="236"/>
    </row>
    <row r="5" spans="1:5" x14ac:dyDescent="0.25">
      <c r="A5" s="234" t="s">
        <v>243</v>
      </c>
      <c r="B5" s="235"/>
      <c r="C5" s="235"/>
      <c r="D5" s="235"/>
      <c r="E5" s="236"/>
    </row>
    <row r="6" spans="1:5" x14ac:dyDescent="0.25">
      <c r="A6" s="251" t="s">
        <v>564</v>
      </c>
      <c r="B6" s="235"/>
      <c r="C6" s="235"/>
      <c r="D6" s="235"/>
      <c r="E6" s="236"/>
    </row>
    <row r="7" spans="1:5" x14ac:dyDescent="0.25">
      <c r="A7" s="68" t="s">
        <v>568</v>
      </c>
      <c r="B7" s="58"/>
      <c r="C7" s="58"/>
      <c r="D7" s="58"/>
      <c r="E7" s="59"/>
    </row>
    <row r="8" spans="1:5" x14ac:dyDescent="0.25">
      <c r="A8" s="234" t="s">
        <v>529</v>
      </c>
      <c r="B8" s="235"/>
      <c r="C8" s="235"/>
      <c r="D8" s="235"/>
      <c r="E8" s="236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141</v>
      </c>
      <c r="B11" s="15" t="s">
        <v>9</v>
      </c>
      <c r="C11" s="33" t="s">
        <v>299</v>
      </c>
      <c r="D11" s="48" t="s">
        <v>300</v>
      </c>
      <c r="E11" s="5" t="s">
        <v>301</v>
      </c>
    </row>
    <row r="12" spans="1:5" x14ac:dyDescent="0.25">
      <c r="A12" s="16" t="s">
        <v>240</v>
      </c>
      <c r="B12" s="45" t="s">
        <v>50</v>
      </c>
      <c r="C12" s="45">
        <v>25</v>
      </c>
      <c r="D12" s="178">
        <v>0.7</v>
      </c>
      <c r="E12" s="178">
        <f>D12*C12*365</f>
        <v>6387.5</v>
      </c>
    </row>
    <row r="13" spans="1:5" x14ac:dyDescent="0.25">
      <c r="A13" s="16" t="s">
        <v>302</v>
      </c>
      <c r="B13" s="45" t="s">
        <v>50</v>
      </c>
      <c r="C13" s="45">
        <v>25</v>
      </c>
      <c r="D13" s="178">
        <v>0.28000000000000003</v>
      </c>
      <c r="E13" s="178">
        <f t="shared" ref="E13:E14" si="0">D13*C13*365</f>
        <v>2555.0000000000005</v>
      </c>
    </row>
    <row r="14" spans="1:5" x14ac:dyDescent="0.25">
      <c r="A14" s="16" t="s">
        <v>303</v>
      </c>
      <c r="B14" s="45" t="s">
        <v>50</v>
      </c>
      <c r="C14" s="45">
        <v>25</v>
      </c>
      <c r="D14" s="178">
        <v>0.03</v>
      </c>
      <c r="E14" s="178">
        <f t="shared" si="0"/>
        <v>273.75</v>
      </c>
    </row>
    <row r="15" spans="1:5" x14ac:dyDescent="0.25">
      <c r="A15" s="3" t="s">
        <v>36</v>
      </c>
      <c r="B15" s="31"/>
      <c r="C15" s="32"/>
      <c r="D15" s="175"/>
      <c r="E15" s="176">
        <f>SUM(E12:E14)</f>
        <v>9216.25</v>
      </c>
    </row>
    <row r="16" spans="1:5" x14ac:dyDescent="0.25">
      <c r="A16" s="22" t="s">
        <v>80</v>
      </c>
      <c r="B16" s="22"/>
      <c r="C16" s="33" t="s">
        <v>299</v>
      </c>
      <c r="D16" s="179" t="s">
        <v>300</v>
      </c>
      <c r="E16" s="173" t="s">
        <v>301</v>
      </c>
    </row>
    <row r="17" spans="1:5" x14ac:dyDescent="0.25">
      <c r="A17" s="34" t="s">
        <v>47</v>
      </c>
      <c r="B17" s="45" t="s">
        <v>50</v>
      </c>
      <c r="C17" s="57">
        <v>25</v>
      </c>
      <c r="D17" s="174">
        <v>50</v>
      </c>
      <c r="E17" s="180">
        <f>D17*C17</f>
        <v>1250</v>
      </c>
    </row>
    <row r="18" spans="1:5" x14ac:dyDescent="0.25">
      <c r="A18" s="69" t="s">
        <v>304</v>
      </c>
      <c r="B18" s="45" t="s">
        <v>50</v>
      </c>
      <c r="C18" s="70">
        <v>25</v>
      </c>
      <c r="D18" s="181">
        <v>5</v>
      </c>
      <c r="E18" s="181">
        <f>D18*C18</f>
        <v>125</v>
      </c>
    </row>
    <row r="19" spans="1:5" x14ac:dyDescent="0.25">
      <c r="A19" s="3" t="s">
        <v>45</v>
      </c>
      <c r="B19" s="31"/>
      <c r="C19" s="32"/>
      <c r="D19" s="175"/>
      <c r="E19" s="176">
        <f>SUM(E17:E18)</f>
        <v>1375</v>
      </c>
    </row>
    <row r="20" spans="1:5" x14ac:dyDescent="0.25">
      <c r="A20" s="22" t="s">
        <v>518</v>
      </c>
      <c r="B20" s="22"/>
      <c r="C20" s="33" t="s">
        <v>299</v>
      </c>
      <c r="D20" s="179" t="s">
        <v>300</v>
      </c>
      <c r="E20" s="173" t="s">
        <v>301</v>
      </c>
    </row>
    <row r="21" spans="1:5" x14ac:dyDescent="0.25">
      <c r="A21" s="34" t="s">
        <v>305</v>
      </c>
      <c r="B21" s="45" t="s">
        <v>50</v>
      </c>
      <c r="C21" s="57">
        <v>25</v>
      </c>
      <c r="D21" s="174">
        <v>0.03</v>
      </c>
      <c r="E21" s="174">
        <f>C21*D21*365</f>
        <v>273.75</v>
      </c>
    </row>
    <row r="22" spans="1:5" x14ac:dyDescent="0.25">
      <c r="A22" s="34" t="s">
        <v>306</v>
      </c>
      <c r="B22" s="45" t="s">
        <v>50</v>
      </c>
      <c r="C22" s="57">
        <v>25</v>
      </c>
      <c r="D22" s="174">
        <v>0.02</v>
      </c>
      <c r="E22" s="174">
        <f t="shared" ref="E22:E25" si="1">C22*D22*365</f>
        <v>182.5</v>
      </c>
    </row>
    <row r="23" spans="1:5" x14ac:dyDescent="0.25">
      <c r="A23" s="34" t="s">
        <v>307</v>
      </c>
      <c r="B23" s="45" t="s">
        <v>50</v>
      </c>
      <c r="C23" s="57">
        <v>25</v>
      </c>
      <c r="D23" s="174">
        <v>0.02</v>
      </c>
      <c r="E23" s="174">
        <f t="shared" si="1"/>
        <v>182.5</v>
      </c>
    </row>
    <row r="24" spans="1:5" x14ac:dyDescent="0.25">
      <c r="A24" s="34" t="s">
        <v>308</v>
      </c>
      <c r="B24" s="45" t="s">
        <v>50</v>
      </c>
      <c r="C24" s="57">
        <v>25</v>
      </c>
      <c r="D24" s="174">
        <v>0.02</v>
      </c>
      <c r="E24" s="174">
        <f t="shared" si="1"/>
        <v>182.5</v>
      </c>
    </row>
    <row r="25" spans="1:5" x14ac:dyDescent="0.25">
      <c r="A25" s="34" t="s">
        <v>309</v>
      </c>
      <c r="B25" s="45" t="s">
        <v>50</v>
      </c>
      <c r="C25" s="57">
        <v>25</v>
      </c>
      <c r="D25" s="174">
        <v>0.03</v>
      </c>
      <c r="E25" s="174">
        <f t="shared" si="1"/>
        <v>273.75</v>
      </c>
    </row>
    <row r="26" spans="1:5" x14ac:dyDescent="0.25">
      <c r="A26" s="3" t="s">
        <v>51</v>
      </c>
      <c r="B26" s="31"/>
      <c r="C26" s="32"/>
      <c r="D26" s="175"/>
      <c r="E26" s="176">
        <v>1500</v>
      </c>
    </row>
    <row r="27" spans="1:5" x14ac:dyDescent="0.25">
      <c r="A27" s="22" t="s">
        <v>519</v>
      </c>
      <c r="B27" s="22"/>
      <c r="C27" s="33" t="s">
        <v>299</v>
      </c>
      <c r="D27" s="179" t="s">
        <v>300</v>
      </c>
      <c r="E27" s="173" t="s">
        <v>301</v>
      </c>
    </row>
    <row r="28" spans="1:5" x14ac:dyDescent="0.25">
      <c r="A28" s="182" t="s">
        <v>520</v>
      </c>
      <c r="B28" s="45" t="s">
        <v>50</v>
      </c>
      <c r="C28" s="183">
        <v>25</v>
      </c>
      <c r="D28" s="184">
        <v>0.03</v>
      </c>
      <c r="E28" s="185">
        <f>C28*D28*365</f>
        <v>273.75</v>
      </c>
    </row>
    <row r="29" spans="1:5" x14ac:dyDescent="0.25">
      <c r="A29" s="3" t="s">
        <v>103</v>
      </c>
      <c r="B29" s="31"/>
      <c r="C29" s="53"/>
      <c r="D29" s="186"/>
      <c r="E29" s="187">
        <f>E28</f>
        <v>273.75</v>
      </c>
    </row>
    <row r="30" spans="1:5" x14ac:dyDescent="0.25">
      <c r="A30" s="37" t="s">
        <v>65</v>
      </c>
      <c r="B30" s="37"/>
      <c r="C30" s="37"/>
      <c r="D30" s="177"/>
      <c r="E30" s="177">
        <f>SUM(E15,E19,E26,E29)</f>
        <v>12365</v>
      </c>
    </row>
    <row r="33" spans="1:4" x14ac:dyDescent="0.25">
      <c r="A33" s="227" t="s">
        <v>53</v>
      </c>
      <c r="B33" s="228"/>
    </row>
    <row r="34" spans="1:4" x14ac:dyDescent="0.25">
      <c r="A34" s="15" t="s">
        <v>141</v>
      </c>
      <c r="B34" s="25">
        <f>E15</f>
        <v>9216.25</v>
      </c>
    </row>
    <row r="35" spans="1:4" x14ac:dyDescent="0.25">
      <c r="A35" s="22" t="s">
        <v>80</v>
      </c>
      <c r="B35" s="25">
        <f>E19</f>
        <v>1375</v>
      </c>
    </row>
    <row r="36" spans="1:4" x14ac:dyDescent="0.25">
      <c r="A36" s="22" t="s">
        <v>518</v>
      </c>
      <c r="B36" s="25">
        <f>E26</f>
        <v>1500</v>
      </c>
    </row>
    <row r="37" spans="1:4" x14ac:dyDescent="0.25">
      <c r="A37" s="22" t="s">
        <v>521</v>
      </c>
      <c r="B37" s="25">
        <f>E29</f>
        <v>273.75</v>
      </c>
    </row>
    <row r="38" spans="1:4" x14ac:dyDescent="0.25">
      <c r="A38" s="11" t="s">
        <v>65</v>
      </c>
      <c r="B38" s="38">
        <f>SUM(B34:B37)</f>
        <v>12365</v>
      </c>
    </row>
    <row r="41" spans="1:4" x14ac:dyDescent="0.25">
      <c r="A41" s="229" t="s">
        <v>551</v>
      </c>
      <c r="B41" s="229"/>
      <c r="C41" s="229"/>
      <c r="D41" s="229"/>
    </row>
    <row r="42" spans="1:4" x14ac:dyDescent="0.25">
      <c r="A42" t="s">
        <v>54</v>
      </c>
    </row>
    <row r="43" spans="1:4" ht="15.75" x14ac:dyDescent="0.25">
      <c r="A43" s="225" t="s">
        <v>55</v>
      </c>
      <c r="B43" s="225"/>
      <c r="C43" s="225"/>
      <c r="D43" s="225"/>
    </row>
    <row r="44" spans="1:4" ht="15.75" x14ac:dyDescent="0.25">
      <c r="A44" s="225" t="s">
        <v>57</v>
      </c>
      <c r="B44" s="225"/>
      <c r="C44" s="225"/>
      <c r="D44" s="225"/>
    </row>
    <row r="45" spans="1:4" ht="15.75" x14ac:dyDescent="0.25">
      <c r="A45" s="225" t="s">
        <v>401</v>
      </c>
      <c r="B45" s="225"/>
      <c r="C45" s="225"/>
      <c r="D45" s="225"/>
    </row>
  </sheetData>
  <mergeCells count="18">
    <mergeCell ref="A41:B41"/>
    <mergeCell ref="C41:D41"/>
    <mergeCell ref="A9:E9"/>
    <mergeCell ref="A10:E10"/>
    <mergeCell ref="A8:E8"/>
    <mergeCell ref="A33:B33"/>
    <mergeCell ref="A6:E6"/>
    <mergeCell ref="A1:A2"/>
    <mergeCell ref="B1:E2"/>
    <mergeCell ref="A3:E3"/>
    <mergeCell ref="A4:E4"/>
    <mergeCell ref="A5:E5"/>
    <mergeCell ref="A43:B43"/>
    <mergeCell ref="C43:D43"/>
    <mergeCell ref="A44:B44"/>
    <mergeCell ref="C44:D44"/>
    <mergeCell ref="A45:B45"/>
    <mergeCell ref="C45:D4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workbookViewId="0">
      <selection activeCell="B12" sqref="B12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7.28515625" customWidth="1"/>
    <col min="4" max="4" width="10.140625" customWidth="1"/>
    <col min="5" max="5" width="15.85546875" bestFit="1" customWidth="1"/>
  </cols>
  <sheetData>
    <row r="1" spans="1:5" ht="15" customHeight="1" x14ac:dyDescent="0.25">
      <c r="A1" s="231"/>
      <c r="B1" s="232" t="s">
        <v>0</v>
      </c>
      <c r="C1" s="232"/>
      <c r="D1" s="232"/>
      <c r="E1" s="232"/>
    </row>
    <row r="2" spans="1:5" ht="27.75" customHeight="1" x14ac:dyDescent="0.25">
      <c r="A2" s="231"/>
      <c r="B2" s="232"/>
      <c r="C2" s="232"/>
      <c r="D2" s="232"/>
      <c r="E2" s="232"/>
    </row>
    <row r="3" spans="1:5" x14ac:dyDescent="0.25">
      <c r="A3" s="288" t="s">
        <v>244</v>
      </c>
      <c r="B3" s="289"/>
      <c r="C3" s="289"/>
      <c r="D3" s="289"/>
      <c r="E3" s="290"/>
    </row>
    <row r="4" spans="1:5" x14ac:dyDescent="0.25">
      <c r="A4" s="234" t="s">
        <v>239</v>
      </c>
      <c r="B4" s="235"/>
      <c r="C4" s="235"/>
      <c r="D4" s="235"/>
      <c r="E4" s="236"/>
    </row>
    <row r="5" spans="1:5" x14ac:dyDescent="0.25">
      <c r="A5" s="234" t="s">
        <v>243</v>
      </c>
      <c r="B5" s="235"/>
      <c r="C5" s="235"/>
      <c r="D5" s="235"/>
      <c r="E5" s="236"/>
    </row>
    <row r="6" spans="1:5" x14ac:dyDescent="0.25">
      <c r="A6" s="68" t="s">
        <v>568</v>
      </c>
      <c r="B6" s="58"/>
      <c r="C6" s="58"/>
      <c r="D6" s="58"/>
      <c r="E6" s="59"/>
    </row>
    <row r="7" spans="1:5" x14ac:dyDescent="0.25">
      <c r="A7" s="251" t="s">
        <v>564</v>
      </c>
      <c r="B7" s="235"/>
      <c r="C7" s="235"/>
      <c r="D7" s="235"/>
      <c r="E7" s="236"/>
    </row>
    <row r="8" spans="1:5" x14ac:dyDescent="0.25">
      <c r="A8" s="72" t="s">
        <v>570</v>
      </c>
      <c r="B8" s="58"/>
      <c r="C8" s="58"/>
      <c r="D8" s="58"/>
      <c r="E8" s="59"/>
    </row>
    <row r="9" spans="1:5" x14ac:dyDescent="0.25">
      <c r="A9" s="230" t="s">
        <v>140</v>
      </c>
      <c r="B9" s="230"/>
      <c r="C9" s="230"/>
      <c r="D9" s="230"/>
      <c r="E9" s="230"/>
    </row>
    <row r="10" spans="1:5" x14ac:dyDescent="0.25">
      <c r="A10" s="226" t="s">
        <v>7</v>
      </c>
      <c r="B10" s="226"/>
      <c r="C10" s="226"/>
      <c r="D10" s="226"/>
      <c r="E10" s="226"/>
    </row>
    <row r="11" spans="1:5" x14ac:dyDescent="0.25">
      <c r="A11" s="15" t="s">
        <v>522</v>
      </c>
      <c r="B11" s="15" t="s">
        <v>9</v>
      </c>
      <c r="C11" s="33" t="s">
        <v>299</v>
      </c>
      <c r="D11" s="48" t="s">
        <v>300</v>
      </c>
      <c r="E11" s="5" t="s">
        <v>301</v>
      </c>
    </row>
    <row r="12" spans="1:5" x14ac:dyDescent="0.25">
      <c r="A12" s="16" t="s">
        <v>240</v>
      </c>
      <c r="B12" s="45" t="s">
        <v>50</v>
      </c>
      <c r="C12" s="45">
        <v>30</v>
      </c>
      <c r="D12" s="171">
        <v>0.7</v>
      </c>
      <c r="E12" s="171">
        <f>D12*C12*365</f>
        <v>7665</v>
      </c>
    </row>
    <row r="13" spans="1:5" x14ac:dyDescent="0.25">
      <c r="A13" s="16" t="s">
        <v>232</v>
      </c>
      <c r="B13" s="45" t="s">
        <v>50</v>
      </c>
      <c r="C13" s="45">
        <v>30</v>
      </c>
      <c r="D13" s="171">
        <v>0.28000000000000003</v>
      </c>
      <c r="E13" s="171">
        <f t="shared" ref="E13:E14" si="0">D13*C13*365</f>
        <v>3066</v>
      </c>
    </row>
    <row r="14" spans="1:5" x14ac:dyDescent="0.25">
      <c r="A14" s="16" t="s">
        <v>303</v>
      </c>
      <c r="B14" s="45" t="s">
        <v>50</v>
      </c>
      <c r="C14" s="45">
        <v>30</v>
      </c>
      <c r="D14" s="171">
        <v>0.03</v>
      </c>
      <c r="E14" s="171">
        <f t="shared" si="0"/>
        <v>328.49999999999994</v>
      </c>
    </row>
    <row r="15" spans="1:5" s="27" customFormat="1" x14ac:dyDescent="0.25">
      <c r="A15" s="3" t="s">
        <v>36</v>
      </c>
      <c r="B15" s="3"/>
      <c r="C15" s="4"/>
      <c r="D15" s="176"/>
      <c r="E15" s="176">
        <f>SUM(E12:E14)</f>
        <v>11059.5</v>
      </c>
    </row>
    <row r="16" spans="1:5" x14ac:dyDescent="0.25">
      <c r="A16" s="22" t="s">
        <v>523</v>
      </c>
      <c r="B16" s="22" t="s">
        <v>9</v>
      </c>
      <c r="C16" s="33" t="s">
        <v>299</v>
      </c>
      <c r="D16" s="179" t="s">
        <v>300</v>
      </c>
      <c r="E16" s="173" t="s">
        <v>301</v>
      </c>
    </row>
    <row r="17" spans="1:5" x14ac:dyDescent="0.25">
      <c r="A17" s="34" t="s">
        <v>305</v>
      </c>
      <c r="B17" s="45" t="s">
        <v>50</v>
      </c>
      <c r="C17" s="57">
        <v>30</v>
      </c>
      <c r="D17" s="174">
        <v>0.05</v>
      </c>
      <c r="E17" s="174">
        <f>C17*D17*365</f>
        <v>547.5</v>
      </c>
    </row>
    <row r="18" spans="1:5" x14ac:dyDescent="0.25">
      <c r="A18" s="34" t="s">
        <v>306</v>
      </c>
      <c r="B18" s="45" t="s">
        <v>50</v>
      </c>
      <c r="C18" s="57">
        <v>30</v>
      </c>
      <c r="D18" s="174">
        <v>0.02</v>
      </c>
      <c r="E18" s="174">
        <f t="shared" ref="E18:E21" si="1">C18*D18*365</f>
        <v>219</v>
      </c>
    </row>
    <row r="19" spans="1:5" x14ac:dyDescent="0.25">
      <c r="A19" s="34" t="s">
        <v>307</v>
      </c>
      <c r="B19" s="45" t="s">
        <v>50</v>
      </c>
      <c r="C19" s="57">
        <v>30</v>
      </c>
      <c r="D19" s="174">
        <v>0.01</v>
      </c>
      <c r="E19" s="174">
        <f t="shared" si="1"/>
        <v>109.5</v>
      </c>
    </row>
    <row r="20" spans="1:5" x14ac:dyDescent="0.25">
      <c r="A20" s="34" t="s">
        <v>308</v>
      </c>
      <c r="B20" s="45" t="s">
        <v>50</v>
      </c>
      <c r="C20" s="57">
        <v>30</v>
      </c>
      <c r="D20" s="174">
        <v>0.03</v>
      </c>
      <c r="E20" s="174">
        <f t="shared" si="1"/>
        <v>328.49999999999994</v>
      </c>
    </row>
    <row r="21" spans="1:5" x14ac:dyDescent="0.25">
      <c r="A21" s="34" t="s">
        <v>309</v>
      </c>
      <c r="B21" s="45" t="s">
        <v>50</v>
      </c>
      <c r="C21" s="57">
        <v>30</v>
      </c>
      <c r="D21" s="174">
        <v>0.04</v>
      </c>
      <c r="E21" s="174">
        <f t="shared" si="1"/>
        <v>438</v>
      </c>
    </row>
    <row r="22" spans="1:5" x14ac:dyDescent="0.25">
      <c r="A22" s="3" t="s">
        <v>45</v>
      </c>
      <c r="B22" s="31"/>
      <c r="C22" s="32"/>
      <c r="D22" s="175"/>
      <c r="E22" s="176">
        <f>SUM(E17:E21)</f>
        <v>1642.5</v>
      </c>
    </row>
    <row r="23" spans="1:5" x14ac:dyDescent="0.25">
      <c r="A23" s="22" t="s">
        <v>524</v>
      </c>
      <c r="B23" s="22"/>
      <c r="C23" s="33" t="s">
        <v>299</v>
      </c>
      <c r="D23" s="179" t="s">
        <v>300</v>
      </c>
      <c r="E23" s="173" t="s">
        <v>301</v>
      </c>
    </row>
    <row r="24" spans="1:5" x14ac:dyDescent="0.25">
      <c r="A24" s="34" t="s">
        <v>310</v>
      </c>
      <c r="B24" s="45" t="s">
        <v>50</v>
      </c>
      <c r="C24" s="57">
        <v>30</v>
      </c>
      <c r="D24" s="178">
        <v>50</v>
      </c>
      <c r="E24" s="178">
        <f>D24*C24</f>
        <v>1500</v>
      </c>
    </row>
    <row r="25" spans="1:5" x14ac:dyDescent="0.25">
      <c r="A25" s="34" t="s">
        <v>304</v>
      </c>
      <c r="B25" s="45" t="s">
        <v>50</v>
      </c>
      <c r="C25" s="57">
        <v>30</v>
      </c>
      <c r="D25" s="178">
        <v>5</v>
      </c>
      <c r="E25" s="178">
        <f>D25*C25</f>
        <v>150</v>
      </c>
    </row>
    <row r="26" spans="1:5" x14ac:dyDescent="0.25">
      <c r="A26" s="3" t="s">
        <v>51</v>
      </c>
      <c r="B26" s="31"/>
      <c r="C26" s="32"/>
      <c r="D26" s="175"/>
      <c r="E26" s="176">
        <f>SUM(E24:E25)</f>
        <v>1650</v>
      </c>
    </row>
    <row r="27" spans="1:5" x14ac:dyDescent="0.25">
      <c r="A27" s="22" t="s">
        <v>525</v>
      </c>
      <c r="B27" s="22"/>
      <c r="C27" s="33" t="s">
        <v>299</v>
      </c>
      <c r="D27" s="179" t="s">
        <v>300</v>
      </c>
      <c r="E27" s="173" t="s">
        <v>301</v>
      </c>
    </row>
    <row r="28" spans="1:5" x14ac:dyDescent="0.25">
      <c r="A28" s="34" t="s">
        <v>526</v>
      </c>
      <c r="B28" s="45" t="s">
        <v>50</v>
      </c>
      <c r="C28" s="57">
        <v>30</v>
      </c>
      <c r="D28" s="178">
        <v>3.5000000000000003E-2</v>
      </c>
      <c r="E28" s="178">
        <f>D28*C28*365</f>
        <v>383.25</v>
      </c>
    </row>
    <row r="29" spans="1:5" x14ac:dyDescent="0.25">
      <c r="A29" s="3" t="s">
        <v>103</v>
      </c>
      <c r="B29" s="31"/>
      <c r="C29" s="37"/>
      <c r="D29" s="177"/>
      <c r="E29" s="176">
        <f>SUM(E28:E28)</f>
        <v>383.25</v>
      </c>
    </row>
    <row r="30" spans="1:5" x14ac:dyDescent="0.25">
      <c r="A30" s="37" t="s">
        <v>65</v>
      </c>
      <c r="B30" s="37"/>
      <c r="C30" s="37"/>
      <c r="D30" s="177"/>
      <c r="E30" s="177">
        <f>SUM(E15,E22,E26,E29)</f>
        <v>14735.25</v>
      </c>
    </row>
    <row r="32" spans="1:5" x14ac:dyDescent="0.25">
      <c r="A32" s="227" t="s">
        <v>53</v>
      </c>
      <c r="B32" s="228"/>
    </row>
    <row r="33" spans="1:4" x14ac:dyDescent="0.25">
      <c r="A33" s="15" t="s">
        <v>141</v>
      </c>
      <c r="B33" s="25">
        <f>E15</f>
        <v>11059.5</v>
      </c>
    </row>
    <row r="34" spans="1:4" x14ac:dyDescent="0.25">
      <c r="A34" s="22" t="s">
        <v>527</v>
      </c>
      <c r="B34" s="25">
        <f>E22</f>
        <v>1642.5</v>
      </c>
    </row>
    <row r="35" spans="1:4" x14ac:dyDescent="0.25">
      <c r="A35" s="22" t="s">
        <v>528</v>
      </c>
      <c r="B35" s="25">
        <f>E26</f>
        <v>1650</v>
      </c>
    </row>
    <row r="36" spans="1:4" x14ac:dyDescent="0.25">
      <c r="A36" s="22" t="s">
        <v>525</v>
      </c>
      <c r="B36" s="25">
        <f>E29</f>
        <v>383.25</v>
      </c>
    </row>
    <row r="37" spans="1:4" x14ac:dyDescent="0.25">
      <c r="A37" s="11" t="s">
        <v>65</v>
      </c>
      <c r="B37" s="38">
        <f>SUM(B33:B36)</f>
        <v>14735.25</v>
      </c>
    </row>
    <row r="39" spans="1:4" x14ac:dyDescent="0.25">
      <c r="A39" s="229" t="s">
        <v>551</v>
      </c>
      <c r="B39" s="229"/>
      <c r="C39" s="229"/>
      <c r="D39" s="229"/>
    </row>
    <row r="40" spans="1:4" x14ac:dyDescent="0.25">
      <c r="A40" t="s">
        <v>54</v>
      </c>
    </row>
    <row r="41" spans="1:4" ht="15.75" x14ac:dyDescent="0.25">
      <c r="A41" s="225" t="s">
        <v>55</v>
      </c>
      <c r="B41" s="225"/>
      <c r="C41" s="225"/>
      <c r="D41" s="225"/>
    </row>
    <row r="42" spans="1:4" ht="15.75" x14ac:dyDescent="0.25">
      <c r="A42" s="225" t="s">
        <v>57</v>
      </c>
      <c r="B42" s="225"/>
      <c r="C42" s="225"/>
      <c r="D42" s="225"/>
    </row>
    <row r="43" spans="1:4" ht="15.75" x14ac:dyDescent="0.25">
      <c r="A43" s="225" t="s">
        <v>401</v>
      </c>
      <c r="B43" s="225"/>
      <c r="C43" s="225"/>
      <c r="D43" s="225"/>
    </row>
    <row r="44" spans="1:4" ht="15.75" x14ac:dyDescent="0.25">
      <c r="A44" s="225" t="s">
        <v>57</v>
      </c>
      <c r="B44" s="225"/>
      <c r="C44" s="225"/>
      <c r="D44" s="225"/>
    </row>
    <row r="45" spans="1:4" ht="15.75" x14ac:dyDescent="0.25">
      <c r="A45" s="225" t="s">
        <v>401</v>
      </c>
      <c r="B45" s="225"/>
      <c r="C45" s="225"/>
      <c r="D45" s="225"/>
    </row>
  </sheetData>
  <mergeCells count="21">
    <mergeCell ref="A39:B39"/>
    <mergeCell ref="C39:D39"/>
    <mergeCell ref="A42:B42"/>
    <mergeCell ref="C42:D42"/>
    <mergeCell ref="A9:E9"/>
    <mergeCell ref="A10:E10"/>
    <mergeCell ref="A32:B32"/>
    <mergeCell ref="A7:E7"/>
    <mergeCell ref="A1:A2"/>
    <mergeCell ref="B1:E2"/>
    <mergeCell ref="A3:E3"/>
    <mergeCell ref="A4:E4"/>
    <mergeCell ref="A5:E5"/>
    <mergeCell ref="A45:B45"/>
    <mergeCell ref="C45:D45"/>
    <mergeCell ref="A41:B41"/>
    <mergeCell ref="C41:D41"/>
    <mergeCell ref="A43:B43"/>
    <mergeCell ref="C43:D43"/>
    <mergeCell ref="A44:B44"/>
    <mergeCell ref="C44:D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activeCell="J9" sqref="J9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57"/>
      <c r="B1" s="258" t="s">
        <v>0</v>
      </c>
      <c r="C1" s="258"/>
      <c r="D1" s="258"/>
      <c r="E1" s="258"/>
    </row>
    <row r="2" spans="1:5" ht="27.75" customHeight="1" x14ac:dyDescent="0.25">
      <c r="A2" s="257"/>
      <c r="B2" s="258"/>
      <c r="C2" s="258"/>
      <c r="D2" s="258"/>
      <c r="E2" s="258"/>
    </row>
    <row r="3" spans="1:5" x14ac:dyDescent="0.25">
      <c r="A3" s="259" t="s">
        <v>1</v>
      </c>
      <c r="B3" s="259"/>
      <c r="C3" s="253" t="s">
        <v>2</v>
      </c>
      <c r="D3" s="254"/>
      <c r="E3" s="255"/>
    </row>
    <row r="4" spans="1:5" x14ac:dyDescent="0.25">
      <c r="A4" s="260" t="s">
        <v>3</v>
      </c>
      <c r="B4" s="260"/>
      <c r="C4" s="253" t="s">
        <v>4</v>
      </c>
      <c r="D4" s="254"/>
      <c r="E4" s="255"/>
    </row>
    <row r="5" spans="1:5" ht="15.75" x14ac:dyDescent="0.25">
      <c r="A5" s="239" t="s">
        <v>545</v>
      </c>
      <c r="B5" s="239"/>
      <c r="C5" s="253" t="s">
        <v>5</v>
      </c>
      <c r="D5" s="254"/>
      <c r="E5" s="255"/>
    </row>
    <row r="6" spans="1:5" x14ac:dyDescent="0.25">
      <c r="A6" s="251" t="s">
        <v>550</v>
      </c>
      <c r="B6" s="236"/>
      <c r="C6" s="156" t="s">
        <v>248</v>
      </c>
      <c r="D6" s="156"/>
      <c r="E6" s="157"/>
    </row>
    <row r="7" spans="1:5" x14ac:dyDescent="0.25">
      <c r="A7" s="245" t="s">
        <v>580</v>
      </c>
      <c r="B7" s="246"/>
      <c r="C7" s="246"/>
      <c r="D7" s="246"/>
      <c r="E7" s="247"/>
    </row>
    <row r="8" spans="1:5" x14ac:dyDescent="0.25">
      <c r="A8" s="256" t="s">
        <v>6</v>
      </c>
      <c r="B8" s="256"/>
      <c r="C8" s="256"/>
      <c r="D8" s="256"/>
      <c r="E8" s="256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2" t="s">
        <v>9</v>
      </c>
      <c r="C10" s="2" t="s">
        <v>495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65">
        <v>1.5329999999999999</v>
      </c>
      <c r="D11" s="166">
        <v>2685</v>
      </c>
      <c r="E11" s="166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65">
        <v>1.5</v>
      </c>
      <c r="D12" s="166">
        <f>'[1]Referência Café Baixa'!D7</f>
        <v>230</v>
      </c>
      <c r="E12" s="166">
        <f t="shared" ref="E12:E31" si="0">PRODUCT(C12*D12)</f>
        <v>345</v>
      </c>
    </row>
    <row r="13" spans="1:5" x14ac:dyDescent="0.25">
      <c r="A13" s="7" t="s">
        <v>16</v>
      </c>
      <c r="B13" s="7" t="s">
        <v>17</v>
      </c>
      <c r="C13" s="165">
        <v>2</v>
      </c>
      <c r="D13" s="166">
        <f>'[1]Referência Café Baixa'!D9</f>
        <v>78.75</v>
      </c>
      <c r="E13" s="166">
        <f t="shared" si="0"/>
        <v>157.5</v>
      </c>
    </row>
    <row r="14" spans="1:5" x14ac:dyDescent="0.25">
      <c r="A14" s="7" t="s">
        <v>18</v>
      </c>
      <c r="B14" s="7" t="s">
        <v>17</v>
      </c>
      <c r="C14" s="165">
        <v>1.2</v>
      </c>
      <c r="D14" s="166">
        <f>'[1]Referência Café Baixa'!D10</f>
        <v>251.66666666666666</v>
      </c>
      <c r="E14" s="166">
        <f t="shared" si="0"/>
        <v>302</v>
      </c>
    </row>
    <row r="15" spans="1:5" x14ac:dyDescent="0.25">
      <c r="A15" s="7" t="s">
        <v>19</v>
      </c>
      <c r="B15" s="7" t="s">
        <v>17</v>
      </c>
      <c r="C15" s="165">
        <v>3</v>
      </c>
      <c r="D15" s="166">
        <f>'[1]Referência Café Baixa'!D11</f>
        <v>67.168000000000006</v>
      </c>
      <c r="E15" s="166">
        <f t="shared" si="0"/>
        <v>201.50400000000002</v>
      </c>
    </row>
    <row r="16" spans="1:5" x14ac:dyDescent="0.25">
      <c r="A16" s="7" t="s">
        <v>20</v>
      </c>
      <c r="B16" s="7" t="s">
        <v>17</v>
      </c>
      <c r="C16" s="165">
        <v>1</v>
      </c>
      <c r="D16" s="166">
        <f>'[1]Referência Café Baixa'!D12</f>
        <v>62.666666666666664</v>
      </c>
      <c r="E16" s="166">
        <f t="shared" si="0"/>
        <v>62.666666666666664</v>
      </c>
    </row>
    <row r="17" spans="1:5" x14ac:dyDescent="0.25">
      <c r="A17" s="7" t="s">
        <v>21</v>
      </c>
      <c r="B17" s="7" t="s">
        <v>17</v>
      </c>
      <c r="C17" s="165">
        <v>5</v>
      </c>
      <c r="D17" s="166">
        <f>'[1]Referência Café Baixa'!D13</f>
        <v>31.833333333333332</v>
      </c>
      <c r="E17" s="166">
        <f t="shared" si="0"/>
        <v>159.16666666666666</v>
      </c>
    </row>
    <row r="18" spans="1:5" x14ac:dyDescent="0.25">
      <c r="A18" s="7" t="s">
        <v>22</v>
      </c>
      <c r="B18" s="7" t="s">
        <v>17</v>
      </c>
      <c r="C18" s="165">
        <v>0.1</v>
      </c>
      <c r="D18" s="166">
        <f>'[1]Referência Café Baixa'!D14</f>
        <v>1396.6666666666667</v>
      </c>
      <c r="E18" s="166">
        <f t="shared" si="0"/>
        <v>139.66666666666669</v>
      </c>
    </row>
    <row r="19" spans="1:5" x14ac:dyDescent="0.25">
      <c r="A19" s="7" t="s">
        <v>23</v>
      </c>
      <c r="B19" s="7" t="s">
        <v>17</v>
      </c>
      <c r="C19" s="165">
        <v>0.5</v>
      </c>
      <c r="D19" s="166">
        <f>'[1]Referência Café Baixa'!D15</f>
        <v>568.5</v>
      </c>
      <c r="E19" s="166">
        <f t="shared" si="0"/>
        <v>284.25</v>
      </c>
    </row>
    <row r="20" spans="1:5" x14ac:dyDescent="0.25">
      <c r="A20" s="7" t="s">
        <v>24</v>
      </c>
      <c r="B20" s="7" t="s">
        <v>17</v>
      </c>
      <c r="C20" s="165">
        <v>2</v>
      </c>
      <c r="D20" s="166">
        <f>'[1]Referência Café Baixa'!D16</f>
        <v>153</v>
      </c>
      <c r="E20" s="166">
        <f t="shared" si="0"/>
        <v>306</v>
      </c>
    </row>
    <row r="21" spans="1:5" x14ac:dyDescent="0.25">
      <c r="A21" s="7" t="s">
        <v>25</v>
      </c>
      <c r="B21" s="7" t="s">
        <v>17</v>
      </c>
      <c r="C21" s="196">
        <v>1.25</v>
      </c>
      <c r="D21" s="166">
        <f>'[1]Referência Café Baixa'!D17</f>
        <v>79.2</v>
      </c>
      <c r="E21" s="166">
        <f t="shared" si="0"/>
        <v>99</v>
      </c>
    </row>
    <row r="22" spans="1:5" x14ac:dyDescent="0.25">
      <c r="A22" s="7" t="s">
        <v>26</v>
      </c>
      <c r="B22" s="7" t="s">
        <v>17</v>
      </c>
      <c r="C22" s="165">
        <v>1</v>
      </c>
      <c r="D22" s="166">
        <f>'[1]Referência Café Baixa'!D18</f>
        <v>96.5</v>
      </c>
      <c r="E22" s="166">
        <f t="shared" si="0"/>
        <v>96.5</v>
      </c>
    </row>
    <row r="23" spans="1:5" x14ac:dyDescent="0.25">
      <c r="A23" s="7" t="s">
        <v>27</v>
      </c>
      <c r="B23" s="7" t="s">
        <v>17</v>
      </c>
      <c r="C23" s="165">
        <v>0.8</v>
      </c>
      <c r="D23" s="166">
        <f>'[1]Referência Café Baixa'!D19</f>
        <v>223</v>
      </c>
      <c r="E23" s="166">
        <f t="shared" si="0"/>
        <v>178.4</v>
      </c>
    </row>
    <row r="24" spans="1:5" x14ac:dyDescent="0.25">
      <c r="A24" s="7" t="s">
        <v>28</v>
      </c>
      <c r="B24" s="7" t="s">
        <v>17</v>
      </c>
      <c r="C24" s="165">
        <v>0.4</v>
      </c>
      <c r="D24" s="166">
        <f>'[1]Referência Café Baixa'!D20</f>
        <v>160.66666666666666</v>
      </c>
      <c r="E24" s="166">
        <f t="shared" si="0"/>
        <v>64.266666666666666</v>
      </c>
    </row>
    <row r="25" spans="1:5" x14ac:dyDescent="0.25">
      <c r="A25" s="7" t="s">
        <v>29</v>
      </c>
      <c r="B25" s="7" t="s">
        <v>17</v>
      </c>
      <c r="C25" s="165">
        <v>3</v>
      </c>
      <c r="D25" s="166">
        <f>'[1]Referência Café Baixa'!D27</f>
        <v>47.25</v>
      </c>
      <c r="E25" s="166">
        <f t="shared" si="0"/>
        <v>141.75</v>
      </c>
    </row>
    <row r="26" spans="1:5" x14ac:dyDescent="0.25">
      <c r="A26" s="7" t="s">
        <v>30</v>
      </c>
      <c r="B26" s="7" t="s">
        <v>17</v>
      </c>
      <c r="C26" s="196">
        <v>0.08</v>
      </c>
      <c r="D26" s="166">
        <f>'[1]Referência Café Baixa'!D28</f>
        <v>408.33333333333331</v>
      </c>
      <c r="E26" s="166">
        <f t="shared" si="0"/>
        <v>32.666666666666664</v>
      </c>
    </row>
    <row r="27" spans="1:5" x14ac:dyDescent="0.25">
      <c r="A27" s="7" t="s">
        <v>31</v>
      </c>
      <c r="B27" s="7" t="s">
        <v>17</v>
      </c>
      <c r="C27" s="165">
        <v>0.5</v>
      </c>
      <c r="D27" s="166">
        <f>'[1]Referência Café Baixa'!D29</f>
        <v>79.2</v>
      </c>
      <c r="E27" s="166">
        <f t="shared" si="0"/>
        <v>39.6</v>
      </c>
    </row>
    <row r="28" spans="1:5" x14ac:dyDescent="0.25">
      <c r="A28" s="7" t="s">
        <v>32</v>
      </c>
      <c r="B28" s="7" t="s">
        <v>17</v>
      </c>
      <c r="C28" s="165">
        <v>10</v>
      </c>
      <c r="D28" s="166">
        <f>'[1]Referência Café Baixa'!D22</f>
        <v>21.083333333333332</v>
      </c>
      <c r="E28" s="166">
        <f t="shared" si="0"/>
        <v>210.83333333333331</v>
      </c>
    </row>
    <row r="29" spans="1:5" x14ac:dyDescent="0.25">
      <c r="A29" s="7" t="s">
        <v>33</v>
      </c>
      <c r="B29" s="7" t="s">
        <v>17</v>
      </c>
      <c r="C29" s="165">
        <v>1.2</v>
      </c>
      <c r="D29" s="166">
        <f>'[1]Referência Café Baixa'!D23</f>
        <v>47</v>
      </c>
      <c r="E29" s="166">
        <f t="shared" si="0"/>
        <v>56.4</v>
      </c>
    </row>
    <row r="30" spans="1:5" x14ac:dyDescent="0.25">
      <c r="A30" s="7" t="s">
        <v>34</v>
      </c>
      <c r="B30" s="7" t="s">
        <v>17</v>
      </c>
      <c r="C30" s="165">
        <v>3</v>
      </c>
      <c r="D30" s="166">
        <f>'[1]Referência Café Baixa'!D24</f>
        <v>28.339999999999996</v>
      </c>
      <c r="E30" s="166">
        <f t="shared" si="0"/>
        <v>85.019999999999982</v>
      </c>
    </row>
    <row r="31" spans="1:5" x14ac:dyDescent="0.25">
      <c r="A31" s="7" t="s">
        <v>35</v>
      </c>
      <c r="B31" s="7" t="s">
        <v>17</v>
      </c>
      <c r="C31" s="165">
        <v>1.2</v>
      </c>
      <c r="D31" s="166">
        <f>'[1]Referência Café Baixa'!D25</f>
        <v>162.66666666666666</v>
      </c>
      <c r="E31" s="166">
        <f t="shared" si="0"/>
        <v>195.2</v>
      </c>
    </row>
    <row r="32" spans="1:5" x14ac:dyDescent="0.25">
      <c r="A32" s="3" t="s">
        <v>36</v>
      </c>
      <c r="B32" s="3"/>
      <c r="C32" s="4"/>
      <c r="D32" s="4"/>
      <c r="E32" s="4">
        <f>SUM(E11:E31)</f>
        <v>7273.4956666666667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50">
        <v>18</v>
      </c>
      <c r="D42" s="9">
        <v>126</v>
      </c>
      <c r="E42" s="9">
        <f>PRODUCT(C42*D42)</f>
        <v>2268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25</v>
      </c>
      <c r="E43" s="9">
        <f>PRODUCT(C43*D43)</f>
        <v>750</v>
      </c>
    </row>
    <row r="44" spans="1:5" x14ac:dyDescent="0.25">
      <c r="A44" s="3" t="s">
        <v>51</v>
      </c>
      <c r="B44" s="3"/>
      <c r="C44" s="4"/>
      <c r="D44" s="4"/>
      <c r="E44" s="4">
        <f>SUM(E42:E43)</f>
        <v>3018</v>
      </c>
    </row>
    <row r="45" spans="1:5" x14ac:dyDescent="0.25">
      <c r="A45" s="11" t="s">
        <v>52</v>
      </c>
      <c r="B45" s="11"/>
      <c r="C45" s="12"/>
      <c r="D45" s="11"/>
      <c r="E45" s="151">
        <f>SUM(E32+E40+E44)</f>
        <v>12676.495666666666</v>
      </c>
    </row>
    <row r="46" spans="1:5" x14ac:dyDescent="0.25">
      <c r="A46" s="161"/>
      <c r="B46" s="161"/>
      <c r="C46" s="167"/>
      <c r="D46" s="161"/>
      <c r="E46" s="168"/>
    </row>
    <row r="47" spans="1:5" x14ac:dyDescent="0.25">
      <c r="A47" s="169"/>
      <c r="B47" s="169"/>
      <c r="C47" s="169"/>
      <c r="D47" s="169"/>
      <c r="E47" s="169"/>
    </row>
    <row r="48" spans="1:5" x14ac:dyDescent="0.25">
      <c r="A48" s="169"/>
      <c r="B48" s="169"/>
      <c r="C48" s="169"/>
      <c r="D48" s="169"/>
      <c r="E48" s="169"/>
    </row>
    <row r="49" spans="1:5" x14ac:dyDescent="0.25">
      <c r="A49" s="227" t="s">
        <v>53</v>
      </c>
      <c r="B49" s="228"/>
      <c r="C49" s="169"/>
      <c r="D49" s="169"/>
      <c r="E49" s="169"/>
    </row>
    <row r="50" spans="1:5" x14ac:dyDescent="0.25">
      <c r="A50" s="15" t="s">
        <v>8</v>
      </c>
      <c r="B50" s="25">
        <f>E32</f>
        <v>7273.4956666666667</v>
      </c>
      <c r="C50" s="169"/>
      <c r="D50" s="169"/>
      <c r="E50" s="169"/>
    </row>
    <row r="51" spans="1:5" x14ac:dyDescent="0.25">
      <c r="A51" s="22" t="s">
        <v>37</v>
      </c>
      <c r="B51" s="25">
        <f>E40</f>
        <v>2385</v>
      </c>
      <c r="C51" s="169"/>
      <c r="D51" s="169"/>
      <c r="E51" s="169"/>
    </row>
    <row r="52" spans="1:5" x14ac:dyDescent="0.25">
      <c r="A52" s="22" t="s">
        <v>46</v>
      </c>
      <c r="B52" s="25">
        <f>E44</f>
        <v>3018</v>
      </c>
      <c r="C52" s="169"/>
      <c r="D52" s="169"/>
      <c r="E52" s="169"/>
    </row>
    <row r="53" spans="1:5" x14ac:dyDescent="0.25">
      <c r="A53" s="14" t="s">
        <v>52</v>
      </c>
      <c r="B53" s="26">
        <f>SUM(B50:B52)</f>
        <v>12676.495666666666</v>
      </c>
      <c r="C53" s="169"/>
      <c r="D53" s="169"/>
      <c r="E53" s="169"/>
    </row>
    <row r="54" spans="1:5" x14ac:dyDescent="0.25">
      <c r="A54" s="169"/>
      <c r="B54" s="169"/>
      <c r="C54" s="169"/>
      <c r="D54" s="169"/>
      <c r="E54" s="169"/>
    </row>
    <row r="55" spans="1:5" x14ac:dyDescent="0.25">
      <c r="A55" s="169"/>
      <c r="B55" s="169"/>
      <c r="C55" s="169"/>
      <c r="D55" s="169"/>
      <c r="E55" s="169"/>
    </row>
    <row r="56" spans="1:5" x14ac:dyDescent="0.25">
      <c r="A56" s="229" t="s">
        <v>551</v>
      </c>
      <c r="B56" s="229"/>
      <c r="C56" s="250"/>
      <c r="D56" s="250"/>
      <c r="E56" s="169"/>
    </row>
    <row r="57" spans="1:5" x14ac:dyDescent="0.25">
      <c r="A57" s="169" t="s">
        <v>54</v>
      </c>
      <c r="B57" s="169"/>
      <c r="C57" s="169"/>
      <c r="D57" s="169"/>
      <c r="E57" s="169"/>
    </row>
    <row r="58" spans="1:5" x14ac:dyDescent="0.25">
      <c r="A58" s="250" t="s">
        <v>55</v>
      </c>
      <c r="B58" s="250"/>
      <c r="C58" s="250"/>
      <c r="D58" s="250"/>
      <c r="E58" s="169"/>
    </row>
    <row r="59" spans="1:5" x14ac:dyDescent="0.25">
      <c r="A59" s="250" t="s">
        <v>56</v>
      </c>
      <c r="B59" s="250"/>
      <c r="C59" s="170"/>
      <c r="D59" s="170"/>
      <c r="E59" s="169"/>
    </row>
    <row r="60" spans="1:5" x14ac:dyDescent="0.25">
      <c r="A60" s="250" t="s">
        <v>57</v>
      </c>
      <c r="B60" s="250"/>
      <c r="C60" s="250"/>
      <c r="D60" s="250"/>
      <c r="E60" s="169"/>
    </row>
    <row r="61" spans="1:5" x14ac:dyDescent="0.25">
      <c r="A61" s="250" t="s">
        <v>58</v>
      </c>
      <c r="B61" s="250"/>
      <c r="C61" s="250"/>
      <c r="D61" s="250"/>
      <c r="E61" s="169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activeCell="A4" sqref="A4:B4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61"/>
      <c r="B1" s="263" t="s">
        <v>0</v>
      </c>
      <c r="C1" s="264"/>
      <c r="D1" s="264"/>
      <c r="E1" s="265"/>
    </row>
    <row r="2" spans="1:5" ht="31.5" customHeight="1" x14ac:dyDescent="0.25">
      <c r="A2" s="262"/>
      <c r="B2" s="266"/>
      <c r="C2" s="267"/>
      <c r="D2" s="267"/>
      <c r="E2" s="268"/>
    </row>
    <row r="3" spans="1:5" ht="15.75" x14ac:dyDescent="0.25">
      <c r="A3" s="269" t="s">
        <v>1</v>
      </c>
      <c r="B3" s="270"/>
      <c r="C3" s="240" t="s">
        <v>2</v>
      </c>
      <c r="D3" s="241"/>
      <c r="E3" s="242"/>
    </row>
    <row r="4" spans="1:5" ht="15.75" x14ac:dyDescent="0.25">
      <c r="A4" s="240" t="s">
        <v>59</v>
      </c>
      <c r="B4" s="242"/>
      <c r="C4" s="240" t="s">
        <v>249</v>
      </c>
      <c r="D4" s="241"/>
      <c r="E4" s="242"/>
    </row>
    <row r="5" spans="1:5" ht="15.75" x14ac:dyDescent="0.25">
      <c r="A5" s="271" t="s">
        <v>472</v>
      </c>
      <c r="B5" s="272"/>
      <c r="C5" s="240" t="s">
        <v>5</v>
      </c>
      <c r="D5" s="241"/>
      <c r="E5" s="242"/>
    </row>
    <row r="6" spans="1:5" ht="15.75" x14ac:dyDescent="0.25">
      <c r="A6" s="251" t="s">
        <v>550</v>
      </c>
      <c r="B6" s="236"/>
      <c r="C6" s="122" t="s">
        <v>248</v>
      </c>
      <c r="D6" s="122"/>
      <c r="E6" s="123"/>
    </row>
    <row r="7" spans="1:5" x14ac:dyDescent="0.25">
      <c r="A7" s="245" t="s">
        <v>580</v>
      </c>
      <c r="B7" s="246"/>
      <c r="C7" s="246"/>
      <c r="D7" s="246"/>
      <c r="E7" s="247"/>
    </row>
    <row r="8" spans="1:5" x14ac:dyDescent="0.25">
      <c r="A8" s="273" t="s">
        <v>6</v>
      </c>
      <c r="B8" s="274"/>
      <c r="C8" s="274"/>
      <c r="D8" s="274"/>
      <c r="E8" s="275"/>
    </row>
    <row r="9" spans="1:5" x14ac:dyDescent="0.25">
      <c r="A9" s="276" t="s">
        <v>7</v>
      </c>
      <c r="B9" s="277"/>
      <c r="C9" s="277"/>
      <c r="D9" s="277"/>
      <c r="E9" s="278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v>2682.25</v>
      </c>
      <c r="E11" s="18">
        <f>PRODUCT(C11*D11)</f>
        <v>5061.4057499999999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v>352</v>
      </c>
      <c r="E12" s="18">
        <f>PRODUCT(C12*D12)</f>
        <v>528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v>89</v>
      </c>
      <c r="E13" s="18">
        <f t="shared" ref="E13:E31" si="0">PRODUCT(C13*D13)</f>
        <v>178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v>315.66666666666669</v>
      </c>
      <c r="E14" s="18">
        <f t="shared" si="0"/>
        <v>378.8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v>62.2</v>
      </c>
      <c r="E15" s="18">
        <f t="shared" si="0"/>
        <v>373.20000000000005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v>57.5625</v>
      </c>
      <c r="E16" s="18">
        <f t="shared" si="0"/>
        <v>115.125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v>34.6875</v>
      </c>
      <c r="E17" s="21">
        <f t="shared" si="0"/>
        <v>34.6875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v>1450</v>
      </c>
      <c r="E18" s="21">
        <f t="shared" si="0"/>
        <v>145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v>579.5</v>
      </c>
      <c r="E19" s="21">
        <f t="shared" si="0"/>
        <v>405.65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v>175</v>
      </c>
      <c r="E20" s="21">
        <f t="shared" si="0"/>
        <v>350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v>81.400000000000006</v>
      </c>
      <c r="E21" s="21">
        <f t="shared" si="0"/>
        <v>97.68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v>78.5</v>
      </c>
      <c r="E22" s="21">
        <f t="shared" si="0"/>
        <v>98.125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v>258</v>
      </c>
      <c r="E23" s="21">
        <f t="shared" si="0"/>
        <v>3.8699999999999997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v>173</v>
      </c>
      <c r="E24" s="21">
        <f t="shared" si="0"/>
        <v>69.2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v>21</v>
      </c>
      <c r="E25" s="21">
        <f t="shared" si="0"/>
        <v>252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v>47.7</v>
      </c>
      <c r="E26" s="21">
        <f t="shared" si="0"/>
        <v>85.860000000000014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v>17.75</v>
      </c>
      <c r="E27" s="21">
        <f t="shared" si="0"/>
        <v>53.25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v>158.33333333333334</v>
      </c>
      <c r="E28" s="21">
        <f t="shared" si="0"/>
        <v>190</v>
      </c>
    </row>
    <row r="29" spans="1:5" ht="15.75" x14ac:dyDescent="0.25">
      <c r="A29" s="16" t="s">
        <v>29</v>
      </c>
      <c r="B29" s="19" t="s">
        <v>17</v>
      </c>
      <c r="C29" s="16">
        <v>3</v>
      </c>
      <c r="D29" s="18">
        <v>27.733333333333334</v>
      </c>
      <c r="E29" s="21">
        <f t="shared" si="0"/>
        <v>83.2</v>
      </c>
    </row>
    <row r="30" spans="1:5" ht="15.75" x14ac:dyDescent="0.25">
      <c r="A30" s="16" t="s">
        <v>30</v>
      </c>
      <c r="B30" s="19" t="s">
        <v>17</v>
      </c>
      <c r="C30" s="16">
        <v>0.08</v>
      </c>
      <c r="D30" s="18">
        <v>420.83333333333331</v>
      </c>
      <c r="E30" s="21">
        <f t="shared" si="0"/>
        <v>33.666666666666664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v>81.400000000000006</v>
      </c>
      <c r="E31" s="21">
        <f t="shared" si="0"/>
        <v>40.700000000000003</v>
      </c>
    </row>
    <row r="32" spans="1:5" x14ac:dyDescent="0.25">
      <c r="A32" s="3" t="s">
        <v>36</v>
      </c>
      <c r="B32" s="3"/>
      <c r="C32" s="4"/>
      <c r="D32" s="4"/>
      <c r="E32" s="4">
        <f>SUM(E11:E31)</f>
        <v>8577.4199166666676</v>
      </c>
    </row>
    <row r="33" spans="1:5" x14ac:dyDescent="0.25">
      <c r="A33" s="22" t="s">
        <v>37</v>
      </c>
      <c r="B33" s="22"/>
      <c r="C33" s="131"/>
      <c r="D33" s="22"/>
      <c r="E33" s="22"/>
    </row>
    <row r="34" spans="1:5" x14ac:dyDescent="0.25">
      <c r="A34" s="16" t="s">
        <v>38</v>
      </c>
      <c r="B34" s="16" t="s">
        <v>62</v>
      </c>
      <c r="C34" s="132">
        <v>2.5</v>
      </c>
      <c r="D34" s="23">
        <v>130</v>
      </c>
      <c r="E34" s="23">
        <f>PRODUCT(C34*D34)</f>
        <v>325</v>
      </c>
    </row>
    <row r="35" spans="1:5" x14ac:dyDescent="0.25">
      <c r="A35" s="16" t="s">
        <v>40</v>
      </c>
      <c r="B35" s="16" t="s">
        <v>62</v>
      </c>
      <c r="C35" s="132">
        <v>2.5</v>
      </c>
      <c r="D35" s="23">
        <v>130</v>
      </c>
      <c r="E35" s="23">
        <f>PRODUCT(C35*D35)</f>
        <v>325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130</v>
      </c>
      <c r="E36" s="23">
        <f>PRODUCT(C36*D36)</f>
        <v>260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130</v>
      </c>
      <c r="E37" s="23">
        <f>PRODUCT(C37*D37)</f>
        <v>130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1600</v>
      </c>
      <c r="E38" s="23">
        <f>PRODUCT(C38*D38)</f>
        <v>1600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2640</v>
      </c>
    </row>
    <row r="41" spans="1:5" x14ac:dyDescent="0.25">
      <c r="A41" s="22" t="s">
        <v>46</v>
      </c>
      <c r="B41" s="22"/>
      <c r="C41" s="131"/>
      <c r="D41" s="22"/>
      <c r="E41" s="22"/>
    </row>
    <row r="42" spans="1:5" x14ac:dyDescent="0.25">
      <c r="A42" s="16" t="s">
        <v>47</v>
      </c>
      <c r="B42" s="16" t="s">
        <v>63</v>
      </c>
      <c r="C42" s="24">
        <v>18</v>
      </c>
      <c r="D42" s="23">
        <v>110</v>
      </c>
      <c r="E42" s="23">
        <f>PRODUCT(C42*D42)</f>
        <v>1980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25</v>
      </c>
      <c r="E43" s="23">
        <f>PRODUCT(C43*D43)</f>
        <v>1000</v>
      </c>
    </row>
    <row r="44" spans="1:5" x14ac:dyDescent="0.25">
      <c r="A44" s="3" t="s">
        <v>51</v>
      </c>
      <c r="B44" s="3"/>
      <c r="C44" s="4"/>
      <c r="D44" s="4"/>
      <c r="E44" s="4">
        <f>SUM(E42:E43)</f>
        <v>2980</v>
      </c>
    </row>
    <row r="45" spans="1:5" x14ac:dyDescent="0.25">
      <c r="A45" s="133" t="s">
        <v>52</v>
      </c>
      <c r="B45" s="134"/>
      <c r="C45" s="135"/>
      <c r="D45" s="134"/>
      <c r="E45" s="136">
        <f>SUM(E32+E40+E44)</f>
        <v>14197.419916666668</v>
      </c>
    </row>
    <row r="48" spans="1:5" x14ac:dyDescent="0.25">
      <c r="A48" s="227" t="s">
        <v>53</v>
      </c>
      <c r="B48" s="228"/>
    </row>
    <row r="49" spans="1:4" x14ac:dyDescent="0.25">
      <c r="A49" s="15" t="s">
        <v>8</v>
      </c>
      <c r="B49" s="25">
        <f>E32</f>
        <v>8577.4199166666676</v>
      </c>
    </row>
    <row r="50" spans="1:4" x14ac:dyDescent="0.25">
      <c r="A50" s="22" t="s">
        <v>37</v>
      </c>
      <c r="B50" s="25">
        <f>E40</f>
        <v>2640</v>
      </c>
    </row>
    <row r="51" spans="1:4" x14ac:dyDescent="0.25">
      <c r="A51" s="22" t="s">
        <v>46</v>
      </c>
      <c r="B51" s="25">
        <f>E44</f>
        <v>2980</v>
      </c>
    </row>
    <row r="52" spans="1:4" x14ac:dyDescent="0.25">
      <c r="A52" s="14" t="s">
        <v>65</v>
      </c>
      <c r="B52" s="26">
        <f>E45</f>
        <v>14197.419916666668</v>
      </c>
    </row>
    <row r="55" spans="1:4" x14ac:dyDescent="0.25">
      <c r="A55" s="229" t="s">
        <v>474</v>
      </c>
      <c r="B55" s="229"/>
      <c r="C55" s="229"/>
      <c r="D55" s="229"/>
    </row>
    <row r="56" spans="1:4" x14ac:dyDescent="0.25">
      <c r="A56" t="s">
        <v>54</v>
      </c>
    </row>
    <row r="57" spans="1:4" ht="15.75" x14ac:dyDescent="0.25">
      <c r="A57" s="225" t="s">
        <v>55</v>
      </c>
      <c r="B57" s="225"/>
      <c r="C57" s="225"/>
      <c r="D57" s="225"/>
    </row>
    <row r="58" spans="1:4" ht="15.75" x14ac:dyDescent="0.25">
      <c r="A58" s="225" t="s">
        <v>56</v>
      </c>
      <c r="B58" s="225"/>
      <c r="C58" s="225"/>
      <c r="D58" s="225"/>
    </row>
    <row r="59" spans="1:4" ht="15.75" x14ac:dyDescent="0.25">
      <c r="A59" s="225" t="s">
        <v>57</v>
      </c>
      <c r="B59" s="225"/>
      <c r="C59" s="225"/>
      <c r="D59" s="225"/>
    </row>
    <row r="60" spans="1:4" ht="15.75" x14ac:dyDescent="0.25">
      <c r="A60" s="225" t="s">
        <v>58</v>
      </c>
      <c r="B60" s="225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activeCell="A7" sqref="A7:E7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57"/>
      <c r="B1" s="232" t="s">
        <v>0</v>
      </c>
      <c r="C1" s="232"/>
      <c r="D1" s="232"/>
      <c r="E1" s="232"/>
    </row>
    <row r="2" spans="1:5" ht="27" customHeight="1" x14ac:dyDescent="0.25">
      <c r="A2" s="257"/>
      <c r="B2" s="232"/>
      <c r="C2" s="232"/>
      <c r="D2" s="232"/>
      <c r="E2" s="232"/>
    </row>
    <row r="3" spans="1:5" ht="15.75" x14ac:dyDescent="0.25">
      <c r="A3" s="281" t="s">
        <v>1</v>
      </c>
      <c r="B3" s="281"/>
      <c r="C3" s="240" t="s">
        <v>2</v>
      </c>
      <c r="D3" s="241"/>
      <c r="E3" s="242"/>
    </row>
    <row r="4" spans="1:5" ht="15.75" x14ac:dyDescent="0.25">
      <c r="A4" s="282" t="s">
        <v>66</v>
      </c>
      <c r="B4" s="282"/>
      <c r="C4" s="240" t="s">
        <v>250</v>
      </c>
      <c r="D4" s="241"/>
      <c r="E4" s="242"/>
    </row>
    <row r="5" spans="1:5" ht="15.75" x14ac:dyDescent="0.25">
      <c r="A5" s="239" t="s">
        <v>545</v>
      </c>
      <c r="B5" s="239"/>
      <c r="C5" s="240" t="s">
        <v>5</v>
      </c>
      <c r="D5" s="241"/>
      <c r="E5" s="242"/>
    </row>
    <row r="6" spans="1:5" ht="15.75" x14ac:dyDescent="0.25">
      <c r="A6" s="251" t="s">
        <v>550</v>
      </c>
      <c r="B6" s="236"/>
      <c r="C6" s="122" t="s">
        <v>248</v>
      </c>
      <c r="D6" s="122"/>
      <c r="E6" s="123"/>
    </row>
    <row r="7" spans="1:5" x14ac:dyDescent="0.25">
      <c r="A7" s="245" t="s">
        <v>580</v>
      </c>
      <c r="B7" s="246"/>
      <c r="C7" s="246"/>
      <c r="D7" s="246"/>
      <c r="E7" s="247"/>
    </row>
    <row r="8" spans="1:5" x14ac:dyDescent="0.25">
      <c r="A8" s="283" t="s">
        <v>6</v>
      </c>
      <c r="B8" s="283"/>
      <c r="C8" s="283"/>
      <c r="D8" s="283"/>
      <c r="E8" s="283"/>
    </row>
    <row r="9" spans="1:5" x14ac:dyDescent="0.25">
      <c r="A9" s="252" t="s">
        <v>7</v>
      </c>
      <c r="B9" s="252"/>
      <c r="C9" s="252"/>
      <c r="D9" s="252"/>
      <c r="E9" s="252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2541</v>
      </c>
      <c r="E11" s="23">
        <f>PRODUCT(C11*D11)</f>
        <v>4794.8670000000002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230</v>
      </c>
      <c r="E12" s="23">
        <f>PRODUCT(C12*D12)</f>
        <v>345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500</v>
      </c>
      <c r="E13" s="23">
        <f>PRODUCT(C13*D13)</f>
        <v>2500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78.75</v>
      </c>
      <c r="E15" s="23">
        <f t="shared" si="0"/>
        <v>157.5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251.66666666666666</v>
      </c>
      <c r="E16" s="23">
        <f t="shared" si="0"/>
        <v>302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67.168000000000006</v>
      </c>
      <c r="E17" s="23">
        <f t="shared" si="0"/>
        <v>403.00800000000004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62.666666666666664</v>
      </c>
      <c r="E18" s="23">
        <f t="shared" si="0"/>
        <v>125.33333333333333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209.57142857142858</v>
      </c>
      <c r="E19" s="23">
        <f t="shared" si="0"/>
        <v>209.57142857142858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332.5</v>
      </c>
      <c r="E20" s="23">
        <f t="shared" si="0"/>
        <v>332.5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0.7</v>
      </c>
      <c r="D21" s="23">
        <f>'[1]Referência Café Alta'!D18</f>
        <v>92.233333333333334</v>
      </c>
      <c r="E21" s="23">
        <f t="shared" si="0"/>
        <v>64.563333333333333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112</v>
      </c>
      <c r="E22" s="23">
        <f t="shared" si="0"/>
        <v>224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1.2</v>
      </c>
      <c r="D23" s="23">
        <f>'[1]Referência Café Alta'!D20</f>
        <v>186.25</v>
      </c>
      <c r="E23" s="23">
        <f t="shared" si="0"/>
        <v>223.5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79.2</v>
      </c>
      <c r="E24" s="23">
        <f t="shared" si="0"/>
        <v>99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223</v>
      </c>
      <c r="E25" s="23">
        <f t="shared" si="0"/>
        <v>133.79999999999998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160.66666666666666</v>
      </c>
      <c r="E26" s="23">
        <f t="shared" si="0"/>
        <v>64.266666666666666</v>
      </c>
    </row>
    <row r="27" spans="1:5" x14ac:dyDescent="0.25">
      <c r="A27" s="16" t="s">
        <v>32</v>
      </c>
      <c r="B27" s="16" t="s">
        <v>17</v>
      </c>
      <c r="C27" s="24">
        <f>'[1]Referência Café Alta'!C26</f>
        <v>15</v>
      </c>
      <c r="D27" s="23">
        <f>'[1]Referência Café Alta'!D26</f>
        <v>21.083333333333332</v>
      </c>
      <c r="E27" s="23">
        <f t="shared" si="0"/>
        <v>316.25</v>
      </c>
    </row>
    <row r="28" spans="1:5" x14ac:dyDescent="0.25">
      <c r="A28" s="16" t="s">
        <v>33</v>
      </c>
      <c r="B28" s="16" t="s">
        <v>17</v>
      </c>
      <c r="C28" s="24">
        <f>'[1]Referência Café Alta'!C27</f>
        <v>1.8</v>
      </c>
      <c r="D28" s="23">
        <f>'[1]Referência Café Alta'!D27</f>
        <v>47</v>
      </c>
      <c r="E28" s="23">
        <f t="shared" si="0"/>
        <v>84.600000000000009</v>
      </c>
    </row>
    <row r="29" spans="1:5" x14ac:dyDescent="0.25">
      <c r="A29" s="16" t="s">
        <v>34</v>
      </c>
      <c r="B29" s="16" t="s">
        <v>17</v>
      </c>
      <c r="C29" s="24">
        <f>'[1]Referência Café Alta'!C28</f>
        <v>3</v>
      </c>
      <c r="D29" s="23">
        <f>'[1]Referência Café Alta'!D28</f>
        <v>28.339999999999996</v>
      </c>
      <c r="E29" s="23">
        <f t="shared" si="0"/>
        <v>85.019999999999982</v>
      </c>
    </row>
    <row r="30" spans="1:5" x14ac:dyDescent="0.25">
      <c r="A30" s="16" t="s">
        <v>35</v>
      </c>
      <c r="B30" s="16" t="s">
        <v>17</v>
      </c>
      <c r="C30" s="24">
        <f>'[1]Referência Café Alta'!C29</f>
        <v>1.2</v>
      </c>
      <c r="D30" s="23">
        <f>'[1]Referência Café Alta'!D29</f>
        <v>162.66666666666666</v>
      </c>
      <c r="E30" s="23">
        <f t="shared" si="0"/>
        <v>195.2</v>
      </c>
    </row>
    <row r="31" spans="1:5" x14ac:dyDescent="0.25">
      <c r="A31" s="16" t="s">
        <v>29</v>
      </c>
      <c r="B31" s="16" t="s">
        <v>17</v>
      </c>
      <c r="C31" s="24">
        <f>'[1]Referência Café Alta'!C32</f>
        <v>3</v>
      </c>
      <c r="D31" s="23">
        <f>'[1]Referência Café Alta'!D32</f>
        <v>47.25</v>
      </c>
      <c r="E31" s="23">
        <f t="shared" si="0"/>
        <v>141.75</v>
      </c>
    </row>
    <row r="32" spans="1:5" x14ac:dyDescent="0.25">
      <c r="A32" s="16" t="s">
        <v>30</v>
      </c>
      <c r="B32" s="16" t="s">
        <v>17</v>
      </c>
      <c r="C32" s="24">
        <f>'[1]Referência Café Alta'!C33</f>
        <v>0.08</v>
      </c>
      <c r="D32" s="23">
        <f>'[1]Referência Café Alta'!D33</f>
        <v>408.33333333333331</v>
      </c>
      <c r="E32" s="23">
        <f t="shared" si="0"/>
        <v>32.666666666666664</v>
      </c>
    </row>
    <row r="33" spans="1:5" x14ac:dyDescent="0.25">
      <c r="A33" s="16" t="s">
        <v>31</v>
      </c>
      <c r="B33" s="16" t="s">
        <v>17</v>
      </c>
      <c r="C33" s="24">
        <f>'[1]Referência Café Alta'!C34</f>
        <v>0.05</v>
      </c>
      <c r="D33" s="23">
        <f>'[1]Referência Café Alta'!D34</f>
        <v>2100</v>
      </c>
      <c r="E33" s="23">
        <f t="shared" si="0"/>
        <v>105</v>
      </c>
    </row>
    <row r="34" spans="1:5" x14ac:dyDescent="0.25">
      <c r="A34" s="16" t="s">
        <v>69</v>
      </c>
      <c r="B34" s="16" t="s">
        <v>17</v>
      </c>
      <c r="C34" s="24">
        <f>'[1]Referência Café Alta'!C35</f>
        <v>0.5</v>
      </c>
      <c r="D34" s="23">
        <f>'[1]Referência Café Alta'!D35</f>
        <v>79.2</v>
      </c>
      <c r="E34" s="23">
        <f t="shared" si="0"/>
        <v>39.6</v>
      </c>
    </row>
    <row r="35" spans="1:5" x14ac:dyDescent="0.25">
      <c r="A35" s="3" t="s">
        <v>36</v>
      </c>
      <c r="B35" s="3"/>
      <c r="C35" s="4"/>
      <c r="D35" s="4"/>
      <c r="E35" s="4">
        <f>SUM(E11:E34)</f>
        <v>11061.796428571432</v>
      </c>
    </row>
    <row r="36" spans="1:5" x14ac:dyDescent="0.25">
      <c r="A36" s="22" t="s">
        <v>37</v>
      </c>
      <c r="B36" s="22"/>
      <c r="C36" s="131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31"/>
      <c r="D44" s="22"/>
      <c r="E44" s="22"/>
    </row>
    <row r="45" spans="1:5" x14ac:dyDescent="0.25">
      <c r="A45" s="16" t="s">
        <v>47</v>
      </c>
      <c r="B45" s="16" t="s">
        <v>63</v>
      </c>
      <c r="C45" s="24">
        <v>20</v>
      </c>
      <c r="D45" s="23">
        <v>126</v>
      </c>
      <c r="E45" s="23">
        <f>PRODUCT(C45*D45)</f>
        <v>2520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25</v>
      </c>
      <c r="E46" s="23">
        <f>PRODUCT(C46*D46)</f>
        <v>1375</v>
      </c>
    </row>
    <row r="47" spans="1:5" x14ac:dyDescent="0.25">
      <c r="A47" s="3" t="s">
        <v>51</v>
      </c>
      <c r="B47" s="3"/>
      <c r="C47" s="4"/>
      <c r="D47" s="4"/>
      <c r="E47" s="4">
        <f>SUM(E45:E46)</f>
        <v>3895</v>
      </c>
    </row>
    <row r="48" spans="1:5" x14ac:dyDescent="0.25">
      <c r="A48" s="137" t="s">
        <v>52</v>
      </c>
      <c r="B48" s="137"/>
      <c r="C48" s="138"/>
      <c r="D48" s="137"/>
      <c r="E48" s="142">
        <f>SUM(E35+E43+E47)</f>
        <v>18205.796428571433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27" t="s">
        <v>53</v>
      </c>
      <c r="B51" s="228"/>
      <c r="C51" s="27"/>
      <c r="D51" s="27"/>
      <c r="E51" s="27"/>
    </row>
    <row r="52" spans="1:5" x14ac:dyDescent="0.25">
      <c r="A52" s="1" t="s">
        <v>8</v>
      </c>
      <c r="B52" s="28">
        <f>E35</f>
        <v>11061.796428571432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3895</v>
      </c>
      <c r="C54" s="27"/>
      <c r="D54" s="27"/>
      <c r="E54" s="27"/>
    </row>
    <row r="55" spans="1:5" x14ac:dyDescent="0.25">
      <c r="A55" s="139" t="s">
        <v>52</v>
      </c>
      <c r="B55" s="197">
        <f>E48</f>
        <v>18205.796428571433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29" t="s">
        <v>551</v>
      </c>
      <c r="B58" s="229"/>
      <c r="C58" s="280"/>
      <c r="D58" s="280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9" t="s">
        <v>55</v>
      </c>
      <c r="B60" s="279"/>
      <c r="C60" s="279"/>
      <c r="D60" s="279"/>
      <c r="E60" s="27"/>
    </row>
    <row r="61" spans="1:5" ht="15.75" x14ac:dyDescent="0.25">
      <c r="A61" s="279" t="s">
        <v>56</v>
      </c>
      <c r="B61" s="279"/>
      <c r="C61" s="279"/>
      <c r="D61" s="279"/>
      <c r="E61" s="27"/>
    </row>
    <row r="62" spans="1:5" ht="15.75" x14ac:dyDescent="0.25">
      <c r="A62" s="279" t="s">
        <v>57</v>
      </c>
      <c r="B62" s="279"/>
      <c r="C62" s="279"/>
      <c r="D62" s="279"/>
      <c r="E62" s="27"/>
    </row>
    <row r="63" spans="1:5" ht="15.75" x14ac:dyDescent="0.25">
      <c r="A63" s="279" t="s">
        <v>58</v>
      </c>
      <c r="B63" s="279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11" workbookViewId="0">
      <selection activeCell="A4" sqref="A4:B4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1"/>
      <c r="B1" s="232" t="s">
        <v>0</v>
      </c>
      <c r="C1" s="232"/>
      <c r="D1" s="232"/>
      <c r="E1" s="232"/>
    </row>
    <row r="2" spans="1:5" ht="30.75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496</v>
      </c>
      <c r="B3" s="281"/>
      <c r="C3" s="240" t="s">
        <v>2</v>
      </c>
      <c r="D3" s="241"/>
      <c r="E3" s="242"/>
    </row>
    <row r="4" spans="1:5" ht="15.75" x14ac:dyDescent="0.25">
      <c r="A4" s="282" t="s">
        <v>582</v>
      </c>
      <c r="B4" s="282"/>
      <c r="C4" s="240" t="s">
        <v>251</v>
      </c>
      <c r="D4" s="241"/>
      <c r="E4" s="242"/>
    </row>
    <row r="5" spans="1:5" ht="15.75" x14ac:dyDescent="0.25">
      <c r="A5" s="239" t="s">
        <v>545</v>
      </c>
      <c r="B5" s="239"/>
      <c r="C5" s="240" t="s">
        <v>5</v>
      </c>
      <c r="D5" s="241"/>
      <c r="E5" s="242"/>
    </row>
    <row r="6" spans="1:5" ht="15.75" x14ac:dyDescent="0.25">
      <c r="A6" s="251" t="s">
        <v>552</v>
      </c>
      <c r="B6" s="284"/>
      <c r="C6" s="240" t="s">
        <v>252</v>
      </c>
      <c r="D6" s="241"/>
      <c r="E6" s="242"/>
    </row>
    <row r="7" spans="1:5" x14ac:dyDescent="0.25">
      <c r="A7" s="245" t="s">
        <v>581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253</v>
      </c>
      <c r="B11" s="16" t="s">
        <v>14</v>
      </c>
      <c r="C11" s="24">
        <v>0.5</v>
      </c>
      <c r="D11" s="23">
        <f>'[1]Referência Abacate'!D6</f>
        <v>1930.3333333333333</v>
      </c>
      <c r="E11" s="23">
        <f t="shared" ref="E11:E33" si="0">PRODUCT(C11*D11)</f>
        <v>965.16666666666663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230</v>
      </c>
      <c r="E12" s="23">
        <f t="shared" si="0"/>
        <v>276</v>
      </c>
    </row>
    <row r="13" spans="1:5" x14ac:dyDescent="0.25">
      <c r="A13" s="16" t="s">
        <v>254</v>
      </c>
      <c r="B13" s="16" t="s">
        <v>60</v>
      </c>
      <c r="C13" s="24">
        <v>0.8</v>
      </c>
      <c r="D13" s="23">
        <f>'[1]Referência Abacate'!D8</f>
        <v>2000</v>
      </c>
      <c r="E13" s="23">
        <f t="shared" si="0"/>
        <v>1600</v>
      </c>
    </row>
    <row r="14" spans="1:5" x14ac:dyDescent="0.25">
      <c r="A14" s="16" t="s">
        <v>255</v>
      </c>
      <c r="B14" s="16" t="s">
        <v>60</v>
      </c>
      <c r="C14" s="24">
        <v>0.5</v>
      </c>
      <c r="D14" s="23">
        <f>'[1]Referência Abacate'!D9</f>
        <v>2287</v>
      </c>
      <c r="E14" s="23">
        <f t="shared" si="0"/>
        <v>1143.5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500</v>
      </c>
      <c r="E15" s="23">
        <f t="shared" si="0"/>
        <v>2500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77.5</v>
      </c>
      <c r="E16" s="23">
        <f t="shared" si="0"/>
        <v>77.5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78.75</v>
      </c>
      <c r="E17" s="23">
        <f t="shared" si="0"/>
        <v>157.5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251.66666666666666</v>
      </c>
      <c r="E18" s="23">
        <f t="shared" si="0"/>
        <v>302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61</v>
      </c>
      <c r="E19" s="23">
        <f t="shared" si="0"/>
        <v>122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112</v>
      </c>
      <c r="E20" s="23">
        <f t="shared" si="0"/>
        <v>336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209.57142857142858</v>
      </c>
      <c r="E21" s="23">
        <f t="shared" si="0"/>
        <v>209.57142857142858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92.233333333333334</v>
      </c>
      <c r="E22" s="23">
        <f t="shared" si="0"/>
        <v>138.35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64.8</v>
      </c>
      <c r="E23" s="23">
        <f t="shared" si="0"/>
        <v>32.4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79.2</v>
      </c>
      <c r="E24" s="23">
        <f t="shared" si="0"/>
        <v>142.56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160.66666666666666</v>
      </c>
      <c r="E25" s="23">
        <f t="shared" si="0"/>
        <v>64.266666666666666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23</v>
      </c>
      <c r="E26" s="23">
        <f t="shared" si="0"/>
        <v>414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47</v>
      </c>
      <c r="E27" s="23">
        <f t="shared" si="0"/>
        <v>282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28.339999999999996</v>
      </c>
      <c r="E28" s="23">
        <f t="shared" si="0"/>
        <v>340.07999999999993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125</v>
      </c>
      <c r="E29" s="23">
        <f t="shared" si="0"/>
        <v>187.5</v>
      </c>
    </row>
    <row r="30" spans="1:5" x14ac:dyDescent="0.25">
      <c r="A30" s="16" t="s">
        <v>256</v>
      </c>
      <c r="B30" s="16" t="s">
        <v>17</v>
      </c>
      <c r="C30" s="24">
        <v>4</v>
      </c>
      <c r="D30" s="23">
        <f>'[1]Referência Abacate'!D26</f>
        <v>94.25</v>
      </c>
      <c r="E30" s="23">
        <f t="shared" si="0"/>
        <v>377</v>
      </c>
    </row>
    <row r="31" spans="1:5" x14ac:dyDescent="0.25">
      <c r="A31" s="16" t="s">
        <v>257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46.787500000000001</v>
      </c>
      <c r="E32" s="23">
        <f t="shared" si="0"/>
        <v>46.787500000000001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79.2</v>
      </c>
      <c r="E33" s="23">
        <f t="shared" si="0"/>
        <v>316.8</v>
      </c>
    </row>
    <row r="34" spans="1:5" x14ac:dyDescent="0.25">
      <c r="A34" s="3" t="s">
        <v>36</v>
      </c>
      <c r="B34" s="3"/>
      <c r="C34" s="4"/>
      <c r="D34" s="4"/>
      <c r="E34" s="4">
        <f>SUM(E11:E33)</f>
        <v>10170.982261904761</v>
      </c>
    </row>
    <row r="35" spans="1:5" x14ac:dyDescent="0.25">
      <c r="A35" s="22" t="s">
        <v>37</v>
      </c>
      <c r="B35" s="22"/>
      <c r="C35" s="131"/>
      <c r="D35" s="22"/>
      <c r="E35" s="22"/>
    </row>
    <row r="36" spans="1:5" x14ac:dyDescent="0.25">
      <c r="A36" s="16" t="s">
        <v>38</v>
      </c>
      <c r="B36" s="16" t="s">
        <v>258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258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258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259</v>
      </c>
      <c r="B39" s="16" t="s">
        <v>258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2000</v>
      </c>
      <c r="E40" s="23">
        <f t="shared" si="1"/>
        <v>2000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4346</v>
      </c>
    </row>
    <row r="43" spans="1:5" x14ac:dyDescent="0.25">
      <c r="A43" s="22" t="s">
        <v>46</v>
      </c>
      <c r="B43" s="22"/>
      <c r="C43" s="131"/>
      <c r="D43" s="22"/>
      <c r="E43" s="22"/>
    </row>
    <row r="44" spans="1:5" x14ac:dyDescent="0.25">
      <c r="A44" s="16" t="s">
        <v>47</v>
      </c>
      <c r="B44" s="16" t="s">
        <v>260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261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40" t="s">
        <v>65</v>
      </c>
      <c r="B47" s="140"/>
      <c r="C47" s="141"/>
      <c r="D47" s="140"/>
      <c r="E47" s="142">
        <f>SUM(E34+E42+E46)</f>
        <v>19676.982261904763</v>
      </c>
    </row>
    <row r="50" spans="1:4" x14ac:dyDescent="0.25">
      <c r="A50" s="227" t="s">
        <v>53</v>
      </c>
      <c r="B50" s="228"/>
    </row>
    <row r="51" spans="1:4" x14ac:dyDescent="0.25">
      <c r="A51" s="15" t="s">
        <v>8</v>
      </c>
      <c r="B51" s="25">
        <f>E34</f>
        <v>10170.982261904761</v>
      </c>
    </row>
    <row r="52" spans="1:4" x14ac:dyDescent="0.25">
      <c r="A52" s="22" t="s">
        <v>37</v>
      </c>
      <c r="B52" s="25">
        <f>E42</f>
        <v>4346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19676.982261904763</v>
      </c>
    </row>
    <row r="57" spans="1:4" x14ac:dyDescent="0.25">
      <c r="A57" s="229" t="s">
        <v>551</v>
      </c>
      <c r="B57" s="229"/>
      <c r="C57" s="229"/>
      <c r="D57" s="229"/>
    </row>
    <row r="58" spans="1:4" x14ac:dyDescent="0.25">
      <c r="A58" t="s">
        <v>54</v>
      </c>
    </row>
    <row r="59" spans="1:4" ht="15.75" x14ac:dyDescent="0.25">
      <c r="A59" s="225" t="s">
        <v>55</v>
      </c>
      <c r="B59" s="225"/>
      <c r="C59" s="225"/>
      <c r="D59" s="225"/>
    </row>
    <row r="60" spans="1:4" ht="15.75" x14ac:dyDescent="0.25">
      <c r="A60" s="225" t="s">
        <v>56</v>
      </c>
      <c r="B60" s="225"/>
      <c r="C60" s="225"/>
      <c r="D60" s="225"/>
    </row>
    <row r="61" spans="1:4" ht="15.75" x14ac:dyDescent="0.25">
      <c r="A61" s="225" t="s">
        <v>57</v>
      </c>
      <c r="B61" s="225"/>
      <c r="C61" s="225"/>
      <c r="D61" s="225"/>
    </row>
    <row r="62" spans="1:4" ht="15.75" x14ac:dyDescent="0.25">
      <c r="A62" s="225" t="s">
        <v>58</v>
      </c>
      <c r="B62" s="225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activeCell="A7" sqref="A7:E7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1"/>
      <c r="B1" s="232" t="s">
        <v>0</v>
      </c>
      <c r="C1" s="232"/>
      <c r="D1" s="232"/>
      <c r="E1" s="232"/>
    </row>
    <row r="2" spans="1:5" ht="33" customHeight="1" x14ac:dyDescent="0.25">
      <c r="A2" s="231"/>
      <c r="B2" s="232"/>
      <c r="C2" s="232"/>
      <c r="D2" s="232"/>
      <c r="E2" s="232"/>
    </row>
    <row r="3" spans="1:5" ht="15.75" x14ac:dyDescent="0.25">
      <c r="A3" s="281" t="s">
        <v>496</v>
      </c>
      <c r="B3" s="281"/>
      <c r="C3" s="240" t="s">
        <v>2</v>
      </c>
      <c r="D3" s="241"/>
      <c r="E3" s="242"/>
    </row>
    <row r="4" spans="1:5" ht="15.75" x14ac:dyDescent="0.25">
      <c r="A4" s="282" t="s">
        <v>66</v>
      </c>
      <c r="B4" s="282"/>
      <c r="C4" s="240" t="s">
        <v>262</v>
      </c>
      <c r="D4" s="241"/>
      <c r="E4" s="242"/>
    </row>
    <row r="5" spans="1:5" ht="15.75" x14ac:dyDescent="0.25">
      <c r="A5" s="239" t="s">
        <v>545</v>
      </c>
      <c r="B5" s="239"/>
      <c r="C5" s="240" t="s">
        <v>5</v>
      </c>
      <c r="D5" s="241"/>
      <c r="E5" s="242"/>
    </row>
    <row r="6" spans="1:5" ht="15.75" x14ac:dyDescent="0.25">
      <c r="A6" s="251" t="s">
        <v>552</v>
      </c>
      <c r="B6" s="284"/>
      <c r="C6" s="240" t="s">
        <v>252</v>
      </c>
      <c r="D6" s="241"/>
      <c r="E6" s="242"/>
    </row>
    <row r="7" spans="1:5" x14ac:dyDescent="0.25">
      <c r="A7" s="245" t="s">
        <v>581</v>
      </c>
      <c r="B7" s="246"/>
      <c r="C7" s="246"/>
      <c r="D7" s="246"/>
      <c r="E7" s="247"/>
    </row>
    <row r="8" spans="1:5" x14ac:dyDescent="0.25">
      <c r="A8" s="230" t="s">
        <v>6</v>
      </c>
      <c r="B8" s="230"/>
      <c r="C8" s="230"/>
      <c r="D8" s="230"/>
      <c r="E8" s="230"/>
    </row>
    <row r="9" spans="1:5" x14ac:dyDescent="0.25">
      <c r="A9" s="226" t="s">
        <v>7</v>
      </c>
      <c r="B9" s="226"/>
      <c r="C9" s="226"/>
      <c r="D9" s="226"/>
      <c r="E9" s="226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253</v>
      </c>
      <c r="B11" s="16" t="s">
        <v>14</v>
      </c>
      <c r="C11" s="24">
        <v>0.6</v>
      </c>
      <c r="D11" s="23">
        <f>'[1]Referência Abacate'!D6</f>
        <v>1930.3333333333333</v>
      </c>
      <c r="E11" s="23">
        <f t="shared" ref="E11:E33" si="0">PRODUCT(C11*D11)</f>
        <v>1158.1999999999998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230</v>
      </c>
      <c r="E12" s="23">
        <f t="shared" si="0"/>
        <v>345</v>
      </c>
    </row>
    <row r="13" spans="1:5" x14ac:dyDescent="0.25">
      <c r="A13" s="16" t="s">
        <v>254</v>
      </c>
      <c r="B13" s="16" t="s">
        <v>60</v>
      </c>
      <c r="C13" s="24">
        <v>1</v>
      </c>
      <c r="D13" s="23">
        <f>'[1]Referência Abacate'!D8</f>
        <v>2000</v>
      </c>
      <c r="E13" s="23">
        <f t="shared" si="0"/>
        <v>2000</v>
      </c>
    </row>
    <row r="14" spans="1:5" x14ac:dyDescent="0.25">
      <c r="A14" s="16" t="s">
        <v>255</v>
      </c>
      <c r="B14" s="16" t="s">
        <v>60</v>
      </c>
      <c r="C14" s="24">
        <v>0.57999999999999996</v>
      </c>
      <c r="D14" s="23">
        <f>'[1]Referência Abacate'!D9</f>
        <v>2287</v>
      </c>
      <c r="E14" s="23">
        <f t="shared" si="0"/>
        <v>1326.4599999999998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500</v>
      </c>
      <c r="E15" s="23">
        <f t="shared" si="0"/>
        <v>2500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77.5</v>
      </c>
      <c r="E16" s="23">
        <f t="shared" si="0"/>
        <v>77.5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78.75</v>
      </c>
      <c r="E17" s="23">
        <f t="shared" si="0"/>
        <v>157.5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251.66666666666666</v>
      </c>
      <c r="E18" s="23">
        <f t="shared" si="0"/>
        <v>302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61</v>
      </c>
      <c r="E19" s="23">
        <f t="shared" si="0"/>
        <v>122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112</v>
      </c>
      <c r="E20" s="23">
        <f t="shared" si="0"/>
        <v>336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209.57142857142858</v>
      </c>
      <c r="E21" s="23">
        <f t="shared" si="0"/>
        <v>209.57142857142858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92.233333333333334</v>
      </c>
      <c r="E22" s="23">
        <f t="shared" si="0"/>
        <v>138.35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64.8</v>
      </c>
      <c r="E23" s="23">
        <f t="shared" si="0"/>
        <v>32.4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79.2</v>
      </c>
      <c r="E24" s="23">
        <f t="shared" si="0"/>
        <v>142.56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160.66666666666666</v>
      </c>
      <c r="E25" s="23">
        <f t="shared" si="0"/>
        <v>64.266666666666666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23</v>
      </c>
      <c r="E26" s="23">
        <f t="shared" si="0"/>
        <v>414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47</v>
      </c>
      <c r="E27" s="23">
        <f t="shared" si="0"/>
        <v>282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28.339999999999996</v>
      </c>
      <c r="E28" s="23">
        <f t="shared" si="0"/>
        <v>340.07999999999993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125</v>
      </c>
      <c r="E29" s="23">
        <f t="shared" si="0"/>
        <v>187.5</v>
      </c>
    </row>
    <row r="30" spans="1:5" x14ac:dyDescent="0.25">
      <c r="A30" s="16" t="s">
        <v>256</v>
      </c>
      <c r="B30" s="16" t="s">
        <v>17</v>
      </c>
      <c r="C30" s="24">
        <v>4</v>
      </c>
      <c r="D30" s="23">
        <f>'[1]Referência Abacate'!D26</f>
        <v>94.25</v>
      </c>
      <c r="E30" s="23">
        <f t="shared" si="0"/>
        <v>377</v>
      </c>
    </row>
    <row r="31" spans="1:5" x14ac:dyDescent="0.25">
      <c r="A31" s="16" t="s">
        <v>257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46.787500000000001</v>
      </c>
      <c r="E32" s="23">
        <f t="shared" si="0"/>
        <v>46.787500000000001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79.2</v>
      </c>
      <c r="E33" s="23">
        <f t="shared" si="0"/>
        <v>316.8</v>
      </c>
    </row>
    <row r="34" spans="1:5" x14ac:dyDescent="0.25">
      <c r="A34" s="3" t="s">
        <v>36</v>
      </c>
      <c r="B34" s="3"/>
      <c r="C34" s="4"/>
      <c r="D34" s="4"/>
      <c r="E34" s="4">
        <f>SUM(E11:E33)</f>
        <v>11015.975595238095</v>
      </c>
    </row>
    <row r="35" spans="1:5" x14ac:dyDescent="0.25">
      <c r="A35" s="22" t="s">
        <v>37</v>
      </c>
      <c r="B35" s="22"/>
      <c r="C35" s="131"/>
      <c r="D35" s="22"/>
      <c r="E35" s="22"/>
    </row>
    <row r="36" spans="1:5" x14ac:dyDescent="0.25">
      <c r="A36" s="16" t="s">
        <v>38</v>
      </c>
      <c r="B36" s="16" t="s">
        <v>258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258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258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259</v>
      </c>
      <c r="B39" s="16" t="s">
        <v>258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2000</v>
      </c>
      <c r="E40" s="23">
        <f t="shared" si="1"/>
        <v>2000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1650</v>
      </c>
      <c r="E41" s="23">
        <f t="shared" si="1"/>
        <v>1650</v>
      </c>
    </row>
    <row r="42" spans="1:5" x14ac:dyDescent="0.25">
      <c r="A42" s="3" t="s">
        <v>45</v>
      </c>
      <c r="B42" s="3"/>
      <c r="C42" s="4"/>
      <c r="D42" s="4"/>
      <c r="E42" s="4">
        <f>SUM(E36:E41)</f>
        <v>5996</v>
      </c>
    </row>
    <row r="43" spans="1:5" x14ac:dyDescent="0.25">
      <c r="A43" s="22" t="s">
        <v>46</v>
      </c>
      <c r="B43" s="22"/>
      <c r="C43" s="131"/>
      <c r="D43" s="22"/>
      <c r="E43" s="22"/>
    </row>
    <row r="44" spans="1:5" x14ac:dyDescent="0.25">
      <c r="A44" s="16" t="s">
        <v>47</v>
      </c>
      <c r="B44" s="16" t="s">
        <v>260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261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40" t="s">
        <v>65</v>
      </c>
      <c r="B47" s="140"/>
      <c r="C47" s="141"/>
      <c r="D47" s="140"/>
      <c r="E47" s="142">
        <f>SUM(E34+E42+E46)</f>
        <v>23131.975595238095</v>
      </c>
    </row>
    <row r="50" spans="1:4" x14ac:dyDescent="0.25">
      <c r="A50" s="227" t="s">
        <v>53</v>
      </c>
      <c r="B50" s="228"/>
    </row>
    <row r="51" spans="1:4" x14ac:dyDescent="0.25">
      <c r="A51" s="15" t="s">
        <v>8</v>
      </c>
      <c r="B51" s="25">
        <f>E34</f>
        <v>11015.975595238095</v>
      </c>
    </row>
    <row r="52" spans="1:4" x14ac:dyDescent="0.25">
      <c r="A52" s="22" t="s">
        <v>37</v>
      </c>
      <c r="B52" s="25">
        <f>E42</f>
        <v>5996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23131.975595238095</v>
      </c>
    </row>
    <row r="57" spans="1:4" x14ac:dyDescent="0.25">
      <c r="A57" s="229" t="s">
        <v>551</v>
      </c>
      <c r="B57" s="229"/>
      <c r="C57" s="229"/>
      <c r="D57" s="229"/>
    </row>
    <row r="58" spans="1:4" x14ac:dyDescent="0.25">
      <c r="A58" t="s">
        <v>54</v>
      </c>
    </row>
    <row r="59" spans="1:4" ht="15.75" x14ac:dyDescent="0.25">
      <c r="A59" s="225" t="s">
        <v>55</v>
      </c>
      <c r="B59" s="225"/>
      <c r="C59" s="225"/>
      <c r="D59" s="225"/>
    </row>
    <row r="60" spans="1:4" ht="15.75" x14ac:dyDescent="0.25">
      <c r="A60" s="225" t="s">
        <v>56</v>
      </c>
      <c r="B60" s="225"/>
      <c r="C60" s="225"/>
      <c r="D60" s="225"/>
    </row>
    <row r="61" spans="1:4" ht="15.75" x14ac:dyDescent="0.25">
      <c r="A61" s="225" t="s">
        <v>57</v>
      </c>
      <c r="B61" s="225"/>
      <c r="C61" s="225"/>
      <c r="D61" s="225"/>
    </row>
    <row r="62" spans="1:4" ht="15.75" x14ac:dyDescent="0.25">
      <c r="A62" s="225" t="s">
        <v>58</v>
      </c>
      <c r="B62" s="225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RESUMO 02-2024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Equinos</vt:lpstr>
      <vt:lpstr>Cria Extensivo</vt:lpstr>
      <vt:lpstr>Cria Intensivo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Marcel Kendy Rabelo Matsumoto</cp:lastModifiedBy>
  <cp:lastPrinted>2024-03-01T18:39:38Z</cp:lastPrinted>
  <dcterms:created xsi:type="dcterms:W3CDTF">2021-12-06T19:27:12Z</dcterms:created>
  <dcterms:modified xsi:type="dcterms:W3CDTF">2024-03-18T13:29:50Z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2024-02-29T17:15:06Z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0ac999c8-bcf0-462f-9937-cabf21a5d4fe</vt:lpwstr>
  </property>
  <property fmtid="{D5CDD505-2E9C-101B-9397-08002B2CF9AE}" pid="8" name="MSIP_Label_444b72c9-df86-4ad9-b13e-6f826ef494bf_ContentBits">
    <vt:lpwstr>0</vt:lpwstr>
  </property>
</Properties>
</file>