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ba\Desktop\"/>
    </mc:Choice>
  </mc:AlternateContent>
  <xr:revisionPtr revIDLastSave="0" documentId="13_ncr:1_{6FC84981-E6DD-4606-BA5A-1CEC11FE902E}" xr6:coauthVersionLast="47" xr6:coauthVersionMax="47" xr10:uidLastSave="{00000000-0000-0000-0000-000000000000}"/>
  <bookViews>
    <workbookView xWindow="-120" yWindow="-120" windowWidth="20730" windowHeight="11160" firstSheet="27" activeTab="30" xr2:uid="{DBDFA155-49EB-4E9E-B5F3-74D68EBC6231}"/>
  </bookViews>
  <sheets>
    <sheet name="RESUMO" sheetId="47" r:id="rId1"/>
    <sheet name="Café-Baixa" sheetId="1" r:id="rId2"/>
    <sheet name="Café-Média" sheetId="2" r:id="rId3"/>
    <sheet name="Café-Alta" sheetId="3" r:id="rId4"/>
    <sheet name="Abacate" sheetId="21" r:id="rId5"/>
    <sheet name="Abacate Irrigado " sheetId="22" r:id="rId6"/>
    <sheet name="Alho" sheetId="4" r:id="rId7"/>
    <sheet name="Cenoura Inverno" sheetId="5" r:id="rId8"/>
    <sheet name="Cenoura Verão" sheetId="6" r:id="rId9"/>
    <sheet name="Milho-Baixa" sheetId="7" r:id="rId10"/>
    <sheet name="Milho-Média" sheetId="23" r:id="rId11"/>
    <sheet name="Milho-Alta" sheetId="8" r:id="rId12"/>
    <sheet name="Milho Silagem" sheetId="50" r:id="rId13"/>
    <sheet name="Soja" sheetId="9" r:id="rId14"/>
    <sheet name="Cebola" sheetId="10" r:id="rId15"/>
    <sheet name="Feijão" sheetId="11" r:id="rId16"/>
    <sheet name="Trigo" sheetId="12" r:id="rId17"/>
    <sheet name="Beterraba" sheetId="13" r:id="rId18"/>
    <sheet name="Repolho" sheetId="14" r:id="rId19"/>
    <sheet name="Sorgo " sheetId="24" r:id="rId20"/>
    <sheet name="Sorgo Silagem" sheetId="48" r:id="rId21"/>
    <sheet name="Batata" sheetId="15" r:id="rId22"/>
    <sheet name="Cana de Açúcar" sheetId="52" r:id="rId23"/>
    <sheet name="Banana" sheetId="54" r:id="rId24"/>
    <sheet name="Abóbora" sheetId="53" r:id="rId25"/>
    <sheet name="Equinos" sheetId="25" r:id="rId26"/>
    <sheet name="Cria Extensivo" sheetId="38" r:id="rId27"/>
    <sheet name="Cria Semi Intensivo" sheetId="39" r:id="rId28"/>
    <sheet name="Recria Extensivo" sheetId="41" r:id="rId29"/>
    <sheet name="Recria Semi Intensivo" sheetId="42" r:id="rId30"/>
    <sheet name="Recria Intensivo" sheetId="43" r:id="rId31"/>
    <sheet name="Engorda Intensivo" sheetId="44" r:id="rId32"/>
    <sheet name="Engorda Semi Intensivo" sheetId="45" r:id="rId33"/>
    <sheet name="Engorda Extensivo" sheetId="46" r:id="rId34"/>
    <sheet name="Leite - Extensivo" sheetId="51" r:id="rId35"/>
    <sheet name="Leite - Semi-intensivo " sheetId="36" r:id="rId36"/>
    <sheet name="Leite - Intensivo" sheetId="37" r:id="rId37"/>
  </sheets>
  <externalReferences>
    <externalReference r:id="rId38"/>
  </externalReferences>
  <definedNames>
    <definedName name="_xlnm._FilterDatabase" localSheetId="0" hidden="1">RESUMO!$B$3:$E$24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48" l="1"/>
  <c r="E27" i="48"/>
  <c r="A50" i="12"/>
  <c r="A49" i="12"/>
  <c r="A48" i="12"/>
  <c r="A47" i="12"/>
  <c r="E42" i="12"/>
  <c r="E39" i="12"/>
  <c r="B50" i="12" s="1"/>
  <c r="E33" i="12"/>
  <c r="B49" i="12" s="1"/>
  <c r="D25" i="12"/>
  <c r="E25" i="12" s="1"/>
  <c r="D24" i="12"/>
  <c r="E24" i="12" s="1"/>
  <c r="D23" i="12"/>
  <c r="E23" i="12" s="1"/>
  <c r="E22" i="12"/>
  <c r="D22" i="12"/>
  <c r="D21" i="12"/>
  <c r="E21" i="12" s="1"/>
  <c r="D20" i="12"/>
  <c r="E20" i="12" s="1"/>
  <c r="D19" i="12"/>
  <c r="E19" i="12" s="1"/>
  <c r="E18" i="12"/>
  <c r="D18" i="12"/>
  <c r="D17" i="12"/>
  <c r="E17" i="12" s="1"/>
  <c r="D16" i="12"/>
  <c r="E16" i="12" s="1"/>
  <c r="D15" i="12"/>
  <c r="E15" i="12" s="1"/>
  <c r="D12" i="12"/>
  <c r="E12" i="12" s="1"/>
  <c r="D11" i="12"/>
  <c r="E11" i="12" s="1"/>
  <c r="A74" i="9"/>
  <c r="A70" i="9"/>
  <c r="A69" i="9"/>
  <c r="A68" i="9"/>
  <c r="A67" i="9"/>
  <c r="E62" i="9"/>
  <c r="B70" i="9" s="1"/>
  <c r="E54" i="9"/>
  <c r="B69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E12" i="9"/>
  <c r="D12" i="9"/>
  <c r="D11" i="9"/>
  <c r="E11" i="9" s="1"/>
  <c r="E14" i="9" s="1"/>
  <c r="E11" i="50"/>
  <c r="E12" i="50"/>
  <c r="D13" i="50"/>
  <c r="E13" i="50" s="1"/>
  <c r="D16" i="50"/>
  <c r="E16" i="50" s="1"/>
  <c r="D17" i="50"/>
  <c r="E17" i="50" s="1"/>
  <c r="D18" i="50"/>
  <c r="E18" i="50"/>
  <c r="D19" i="50"/>
  <c r="E19" i="50"/>
  <c r="D20" i="50"/>
  <c r="E20" i="50"/>
  <c r="D21" i="50"/>
  <c r="E21" i="50" s="1"/>
  <c r="D22" i="50"/>
  <c r="E22" i="50" s="1"/>
  <c r="D23" i="50"/>
  <c r="E23" i="50" s="1"/>
  <c r="D24" i="50"/>
  <c r="E24" i="50" s="1"/>
  <c r="E27" i="50"/>
  <c r="E28" i="50"/>
  <c r="E29" i="50"/>
  <c r="E32" i="50"/>
  <c r="E34" i="50" s="1"/>
  <c r="B42" i="50" s="1"/>
  <c r="E33" i="50"/>
  <c r="E30" i="50" l="1"/>
  <c r="B41" i="50" s="1"/>
  <c r="E25" i="50"/>
  <c r="B40" i="50" s="1"/>
  <c r="E26" i="12"/>
  <c r="B48" i="12" s="1"/>
  <c r="E14" i="50"/>
  <c r="B39" i="50" s="1"/>
  <c r="B43" i="50" s="1"/>
  <c r="E13" i="12"/>
  <c r="E40" i="12"/>
  <c r="E43" i="12" s="1"/>
  <c r="B47" i="12"/>
  <c r="B51" i="12" s="1"/>
  <c r="E46" i="9"/>
  <c r="B68" i="9" s="1"/>
  <c r="B67" i="9"/>
  <c r="E37" i="15"/>
  <c r="E38" i="15" s="1"/>
  <c r="B45" i="15" s="1"/>
  <c r="E36" i="15"/>
  <c r="E33" i="15"/>
  <c r="E32" i="15"/>
  <c r="E31" i="15"/>
  <c r="E30" i="15"/>
  <c r="E29" i="15"/>
  <c r="E28" i="15"/>
  <c r="E27" i="15"/>
  <c r="E26" i="15"/>
  <c r="E25" i="15"/>
  <c r="E24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E12" i="15" s="1"/>
  <c r="C11" i="15"/>
  <c r="E11" i="15" s="1"/>
  <c r="E40" i="24"/>
  <c r="E41" i="24" s="1"/>
  <c r="B48" i="24" s="1"/>
  <c r="E37" i="24"/>
  <c r="E36" i="24"/>
  <c r="E35" i="24"/>
  <c r="E34" i="24"/>
  <c r="E33" i="24"/>
  <c r="E32" i="24"/>
  <c r="E31" i="24"/>
  <c r="E30" i="24"/>
  <c r="E29" i="24"/>
  <c r="E28" i="24"/>
  <c r="D25" i="24"/>
  <c r="C25" i="24"/>
  <c r="E25" i="24" s="1"/>
  <c r="B25" i="24"/>
  <c r="E24" i="24"/>
  <c r="D24" i="24"/>
  <c r="C24" i="24"/>
  <c r="B24" i="24"/>
  <c r="D23" i="24"/>
  <c r="C23" i="24"/>
  <c r="B23" i="24"/>
  <c r="D22" i="24"/>
  <c r="E22" i="24" s="1"/>
  <c r="C22" i="24"/>
  <c r="B22" i="24"/>
  <c r="D21" i="24"/>
  <c r="C21" i="24"/>
  <c r="E21" i="24" s="1"/>
  <c r="B21" i="24"/>
  <c r="D20" i="24"/>
  <c r="C20" i="24"/>
  <c r="E20" i="24" s="1"/>
  <c r="B20" i="24"/>
  <c r="D19" i="24"/>
  <c r="C19" i="24"/>
  <c r="E19" i="24" s="1"/>
  <c r="B19" i="24"/>
  <c r="D18" i="24"/>
  <c r="C18" i="24"/>
  <c r="E18" i="24" s="1"/>
  <c r="B18" i="24"/>
  <c r="D17" i="24"/>
  <c r="C17" i="24"/>
  <c r="E17" i="24" s="1"/>
  <c r="B17" i="24"/>
  <c r="E16" i="24"/>
  <c r="D16" i="24"/>
  <c r="C16" i="24"/>
  <c r="B16" i="24"/>
  <c r="D15" i="24"/>
  <c r="C15" i="24"/>
  <c r="B15" i="24"/>
  <c r="D14" i="24"/>
  <c r="E14" i="24" s="1"/>
  <c r="C14" i="24"/>
  <c r="B14" i="24"/>
  <c r="D13" i="24"/>
  <c r="C13" i="24"/>
  <c r="E13" i="24" s="1"/>
  <c r="B13" i="24"/>
  <c r="D12" i="24"/>
  <c r="E12" i="24" s="1"/>
  <c r="D11" i="24"/>
  <c r="E11" i="24" s="1"/>
  <c r="D11" i="14"/>
  <c r="E11" i="14" s="1"/>
  <c r="D12" i="14"/>
  <c r="E12" i="14" s="1"/>
  <c r="D13" i="14"/>
  <c r="E13" i="14" s="1"/>
  <c r="D14" i="14"/>
  <c r="E14" i="14" s="1"/>
  <c r="E17" i="14"/>
  <c r="E20" i="14" s="1"/>
  <c r="B52" i="14" s="1"/>
  <c r="E18" i="14"/>
  <c r="E19" i="14"/>
  <c r="D22" i="14"/>
  <c r="E22" i="14"/>
  <c r="D23" i="14"/>
  <c r="E23" i="14" s="1"/>
  <c r="D24" i="14"/>
  <c r="E24" i="14"/>
  <c r="D25" i="14"/>
  <c r="E25" i="14"/>
  <c r="D26" i="14"/>
  <c r="E26" i="14" s="1"/>
  <c r="D27" i="14"/>
  <c r="E27" i="14" s="1"/>
  <c r="D28" i="14"/>
  <c r="E28" i="14" s="1"/>
  <c r="D29" i="14"/>
  <c r="E29" i="14" s="1"/>
  <c r="D30" i="14"/>
  <c r="E30" i="14"/>
  <c r="D31" i="14"/>
  <c r="E31" i="14" s="1"/>
  <c r="D32" i="14"/>
  <c r="E32" i="14"/>
  <c r="D33" i="14"/>
  <c r="E33" i="14"/>
  <c r="D34" i="14"/>
  <c r="E34" i="14" s="1"/>
  <c r="E37" i="14"/>
  <c r="E38" i="14"/>
  <c r="E39" i="14"/>
  <c r="E40" i="14"/>
  <c r="E41" i="14"/>
  <c r="E42" i="14"/>
  <c r="E43" i="14"/>
  <c r="E44" i="14"/>
  <c r="E45" i="14"/>
  <c r="A51" i="14"/>
  <c r="A52" i="14"/>
  <c r="A53" i="14"/>
  <c r="A54" i="14"/>
  <c r="A52" i="13"/>
  <c r="A51" i="13"/>
  <c r="A50" i="13"/>
  <c r="E44" i="13"/>
  <c r="E43" i="13"/>
  <c r="E42" i="13"/>
  <c r="E41" i="13"/>
  <c r="E40" i="13"/>
  <c r="E39" i="13"/>
  <c r="E36" i="13"/>
  <c r="E35" i="13"/>
  <c r="E34" i="13"/>
  <c r="E33" i="13"/>
  <c r="E32" i="13"/>
  <c r="E31" i="13"/>
  <c r="E30" i="13"/>
  <c r="E29" i="13"/>
  <c r="E28" i="13"/>
  <c r="E27" i="13"/>
  <c r="E26" i="13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A50" i="11"/>
  <c r="A49" i="11"/>
  <c r="A48" i="11"/>
  <c r="A47" i="11"/>
  <c r="A46" i="11"/>
  <c r="A45" i="11"/>
  <c r="E39" i="11"/>
  <c r="E40" i="11" s="1"/>
  <c r="B49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6" i="11"/>
  <c r="D13" i="11"/>
  <c r="E13" i="11" s="1"/>
  <c r="D12" i="11"/>
  <c r="E12" i="11" s="1"/>
  <c r="D11" i="11"/>
  <c r="E11" i="11" s="1"/>
  <c r="A58" i="8"/>
  <c r="A57" i="8"/>
  <c r="A56" i="8"/>
  <c r="A55" i="8"/>
  <c r="E49" i="8"/>
  <c r="E48" i="8"/>
  <c r="E47" i="8"/>
  <c r="E46" i="8"/>
  <c r="E43" i="8"/>
  <c r="E42" i="8"/>
  <c r="E41" i="8"/>
  <c r="E40" i="8"/>
  <c r="E39" i="8"/>
  <c r="E38" i="8"/>
  <c r="D35" i="8"/>
  <c r="C35" i="8"/>
  <c r="B35" i="8"/>
  <c r="D34" i="8"/>
  <c r="E34" i="8" s="1"/>
  <c r="D33" i="8"/>
  <c r="E33" i="8" s="1"/>
  <c r="D32" i="8"/>
  <c r="C32" i="8"/>
  <c r="E32" i="8" s="1"/>
  <c r="B32" i="8"/>
  <c r="D31" i="8"/>
  <c r="C31" i="8"/>
  <c r="B31" i="8"/>
  <c r="D30" i="8"/>
  <c r="C30" i="8"/>
  <c r="B30" i="8"/>
  <c r="D29" i="8"/>
  <c r="C29" i="8"/>
  <c r="E29" i="8" s="1"/>
  <c r="B29" i="8"/>
  <c r="D28" i="8"/>
  <c r="C28" i="8"/>
  <c r="E28" i="8" s="1"/>
  <c r="B28" i="8"/>
  <c r="D27" i="8"/>
  <c r="C27" i="8"/>
  <c r="B27" i="8"/>
  <c r="D26" i="8"/>
  <c r="C26" i="8"/>
  <c r="B26" i="8"/>
  <c r="D25" i="8"/>
  <c r="C25" i="8"/>
  <c r="B25" i="8"/>
  <c r="D24" i="8"/>
  <c r="C24" i="8"/>
  <c r="E24" i="8" s="1"/>
  <c r="B24" i="8"/>
  <c r="D23" i="8"/>
  <c r="C23" i="8"/>
  <c r="B23" i="8"/>
  <c r="D22" i="8"/>
  <c r="C22" i="8"/>
  <c r="B22" i="8"/>
  <c r="D21" i="8"/>
  <c r="C21" i="8"/>
  <c r="E21" i="8" s="1"/>
  <c r="B21" i="8"/>
  <c r="D20" i="8"/>
  <c r="C20" i="8"/>
  <c r="E20" i="8" s="1"/>
  <c r="B20" i="8"/>
  <c r="D19" i="8"/>
  <c r="C19" i="8"/>
  <c r="B19" i="8"/>
  <c r="D18" i="8"/>
  <c r="C18" i="8"/>
  <c r="B18" i="8"/>
  <c r="D17" i="8"/>
  <c r="C17" i="8"/>
  <c r="B17" i="8"/>
  <c r="D16" i="8"/>
  <c r="C16" i="8"/>
  <c r="E16" i="8" s="1"/>
  <c r="B16" i="8"/>
  <c r="E13" i="8"/>
  <c r="E12" i="8"/>
  <c r="D12" i="8"/>
  <c r="C12" i="8"/>
  <c r="E11" i="8"/>
  <c r="D11" i="8"/>
  <c r="C11" i="8"/>
  <c r="B11" i="8"/>
  <c r="A56" i="23"/>
  <c r="A55" i="23"/>
  <c r="A54" i="23"/>
  <c r="A53" i="23"/>
  <c r="E47" i="23"/>
  <c r="E46" i="23"/>
  <c r="E48" i="23" s="1"/>
  <c r="B56" i="23" s="1"/>
  <c r="E43" i="23"/>
  <c r="E42" i="23"/>
  <c r="E41" i="23"/>
  <c r="E40" i="23"/>
  <c r="E39" i="23"/>
  <c r="E38" i="23"/>
  <c r="D35" i="23"/>
  <c r="C35" i="23"/>
  <c r="E35" i="23" s="1"/>
  <c r="B35" i="23"/>
  <c r="D34" i="23"/>
  <c r="E34" i="23" s="1"/>
  <c r="D33" i="23"/>
  <c r="E33" i="23" s="1"/>
  <c r="D32" i="23"/>
  <c r="C32" i="23"/>
  <c r="E32" i="23" s="1"/>
  <c r="B32" i="23"/>
  <c r="D31" i="23"/>
  <c r="C31" i="23"/>
  <c r="E31" i="23" s="1"/>
  <c r="B31" i="23"/>
  <c r="D30" i="23"/>
  <c r="C30" i="23"/>
  <c r="B30" i="23"/>
  <c r="D29" i="23"/>
  <c r="C29" i="23"/>
  <c r="B29" i="23"/>
  <c r="D28" i="23"/>
  <c r="C28" i="23"/>
  <c r="B28" i="23"/>
  <c r="D27" i="23"/>
  <c r="C27" i="23"/>
  <c r="B27" i="23"/>
  <c r="D26" i="23"/>
  <c r="C26" i="23"/>
  <c r="B26" i="23"/>
  <c r="D25" i="23"/>
  <c r="C25" i="23"/>
  <c r="B25" i="23"/>
  <c r="D24" i="23"/>
  <c r="C24" i="23"/>
  <c r="E24" i="23" s="1"/>
  <c r="B24" i="23"/>
  <c r="D23" i="23"/>
  <c r="C23" i="23"/>
  <c r="E23" i="23" s="1"/>
  <c r="B23" i="23"/>
  <c r="D22" i="23"/>
  <c r="C22" i="23"/>
  <c r="B22" i="23"/>
  <c r="D21" i="23"/>
  <c r="C21" i="23"/>
  <c r="B21" i="23"/>
  <c r="D20" i="23"/>
  <c r="C20" i="23"/>
  <c r="B20" i="23"/>
  <c r="D19" i="23"/>
  <c r="C19" i="23"/>
  <c r="B19" i="23"/>
  <c r="D18" i="23"/>
  <c r="C18" i="23"/>
  <c r="B18" i="23"/>
  <c r="D17" i="23"/>
  <c r="C17" i="23"/>
  <c r="B17" i="23"/>
  <c r="D16" i="23"/>
  <c r="C16" i="23"/>
  <c r="E16" i="23" s="1"/>
  <c r="B16" i="23"/>
  <c r="E13" i="23"/>
  <c r="E12" i="23"/>
  <c r="D12" i="23"/>
  <c r="B12" i="23"/>
  <c r="E11" i="23"/>
  <c r="D11" i="23"/>
  <c r="C11" i="23"/>
  <c r="B11" i="23"/>
  <c r="A55" i="7"/>
  <c r="A54" i="7"/>
  <c r="A53" i="7"/>
  <c r="A52" i="7"/>
  <c r="E46" i="7"/>
  <c r="E45" i="7"/>
  <c r="E47" i="7" s="1"/>
  <c r="B55" i="7" s="1"/>
  <c r="E42" i="7"/>
  <c r="E41" i="7"/>
  <c r="E40" i="7"/>
  <c r="E39" i="7"/>
  <c r="E38" i="7"/>
  <c r="E37" i="7"/>
  <c r="D34" i="7"/>
  <c r="C34" i="7"/>
  <c r="B34" i="7"/>
  <c r="D33" i="7"/>
  <c r="E33" i="7" s="1"/>
  <c r="D32" i="7"/>
  <c r="C32" i="7"/>
  <c r="E32" i="7" s="1"/>
  <c r="B32" i="7"/>
  <c r="D31" i="7"/>
  <c r="E31" i="7" s="1"/>
  <c r="C31" i="7"/>
  <c r="B31" i="7"/>
  <c r="D30" i="7"/>
  <c r="C30" i="7"/>
  <c r="B30" i="7"/>
  <c r="D29" i="7"/>
  <c r="C29" i="7"/>
  <c r="E29" i="7" s="1"/>
  <c r="B29" i="7"/>
  <c r="D28" i="7"/>
  <c r="C28" i="7"/>
  <c r="E28" i="7" s="1"/>
  <c r="B28" i="7"/>
  <c r="D27" i="7"/>
  <c r="C27" i="7"/>
  <c r="B27" i="7"/>
  <c r="D26" i="7"/>
  <c r="C26" i="7"/>
  <c r="B26" i="7"/>
  <c r="D25" i="7"/>
  <c r="C25" i="7"/>
  <c r="E25" i="7" s="1"/>
  <c r="B25" i="7"/>
  <c r="D24" i="7"/>
  <c r="C24" i="7"/>
  <c r="E24" i="7" s="1"/>
  <c r="B24" i="7"/>
  <c r="D23" i="7"/>
  <c r="C23" i="7"/>
  <c r="E23" i="7" s="1"/>
  <c r="B23" i="7"/>
  <c r="D22" i="7"/>
  <c r="C22" i="7"/>
  <c r="B22" i="7"/>
  <c r="D21" i="7"/>
  <c r="E21" i="7" s="1"/>
  <c r="C21" i="7"/>
  <c r="B21" i="7"/>
  <c r="D20" i="7"/>
  <c r="C20" i="7"/>
  <c r="B20" i="7"/>
  <c r="D19" i="7"/>
  <c r="C19" i="7"/>
  <c r="E19" i="7" s="1"/>
  <c r="B19" i="7"/>
  <c r="D18" i="7"/>
  <c r="C18" i="7"/>
  <c r="B18" i="7"/>
  <c r="D17" i="7"/>
  <c r="C17" i="7"/>
  <c r="B17" i="7"/>
  <c r="D16" i="7"/>
  <c r="C16" i="7"/>
  <c r="E16" i="7" s="1"/>
  <c r="B16" i="7"/>
  <c r="E13" i="7"/>
  <c r="D12" i="7"/>
  <c r="E12" i="7" s="1"/>
  <c r="B12" i="7"/>
  <c r="E11" i="7"/>
  <c r="D11" i="7"/>
  <c r="C11" i="7"/>
  <c r="B11" i="7"/>
  <c r="A65" i="6"/>
  <c r="A64" i="6"/>
  <c r="A63" i="6"/>
  <c r="A62" i="6"/>
  <c r="A61" i="6"/>
  <c r="A60" i="6"/>
  <c r="E54" i="6"/>
  <c r="B65" i="6" s="1"/>
  <c r="E51" i="6"/>
  <c r="E50" i="6"/>
  <c r="E49" i="6"/>
  <c r="E48" i="6"/>
  <c r="E45" i="6"/>
  <c r="E44" i="6"/>
  <c r="E43" i="6"/>
  <c r="E42" i="6"/>
  <c r="E41" i="6"/>
  <c r="E38" i="6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B65" i="5" s="1"/>
  <c r="E51" i="5"/>
  <c r="E50" i="5"/>
  <c r="E49" i="5"/>
  <c r="E48" i="5"/>
  <c r="E52" i="5" s="1"/>
  <c r="B64" i="5" s="1"/>
  <c r="E45" i="5"/>
  <c r="E44" i="5"/>
  <c r="E43" i="5"/>
  <c r="E42" i="5"/>
  <c r="E41" i="5"/>
  <c r="E38" i="5"/>
  <c r="D37" i="5"/>
  <c r="E37" i="5" s="1"/>
  <c r="D36" i="5"/>
  <c r="E36" i="5" s="1"/>
  <c r="E35" i="5"/>
  <c r="D35" i="5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2" i="5"/>
  <c r="E21" i="5"/>
  <c r="E20" i="5"/>
  <c r="E19" i="5"/>
  <c r="E18" i="5"/>
  <c r="E17" i="5"/>
  <c r="E16" i="5"/>
  <c r="E23" i="5" s="1"/>
  <c r="B61" i="5" s="1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2" i="4"/>
  <c r="E49" i="4"/>
  <c r="E48" i="4"/>
  <c r="E47" i="4"/>
  <c r="E46" i="4"/>
  <c r="E45" i="4"/>
  <c r="E44" i="4"/>
  <c r="E43" i="4"/>
  <c r="E42" i="4"/>
  <c r="D39" i="4"/>
  <c r="E39" i="4" s="1"/>
  <c r="D38" i="4"/>
  <c r="E38" i="4" s="1"/>
  <c r="E37" i="4"/>
  <c r="D37" i="4"/>
  <c r="D36" i="4"/>
  <c r="E36" i="4" s="1"/>
  <c r="D35" i="4"/>
  <c r="E35" i="4" s="1"/>
  <c r="D34" i="4"/>
  <c r="E34" i="4" s="1"/>
  <c r="E33" i="4"/>
  <c r="D33" i="4"/>
  <c r="D32" i="4"/>
  <c r="E32" i="4" s="1"/>
  <c r="D31" i="4"/>
  <c r="E31" i="4" s="1"/>
  <c r="D30" i="4"/>
  <c r="E30" i="4" s="1"/>
  <c r="E29" i="4"/>
  <c r="D28" i="4"/>
  <c r="E28" i="4" s="1"/>
  <c r="D27" i="4"/>
  <c r="E27" i="4" s="1"/>
  <c r="E24" i="4"/>
  <c r="E23" i="4"/>
  <c r="D22" i="4"/>
  <c r="E22" i="4" s="1"/>
  <c r="E21" i="4"/>
  <c r="E20" i="4"/>
  <c r="E19" i="4"/>
  <c r="E18" i="4"/>
  <c r="E15" i="4"/>
  <c r="D15" i="4"/>
  <c r="D14" i="4"/>
  <c r="E14" i="4" s="1"/>
  <c r="D13" i="4"/>
  <c r="E13" i="4" s="1"/>
  <c r="D12" i="4"/>
  <c r="E12" i="4" s="1"/>
  <c r="D11" i="4"/>
  <c r="E11" i="4" s="1"/>
  <c r="D11" i="22"/>
  <c r="E11" i="22" s="1"/>
  <c r="D12" i="22"/>
  <c r="E12" i="22" s="1"/>
  <c r="D13" i="22"/>
  <c r="E13" i="22" s="1"/>
  <c r="D14" i="22"/>
  <c r="E14" i="22" s="1"/>
  <c r="D15" i="22"/>
  <c r="E15" i="22" s="1"/>
  <c r="D16" i="22"/>
  <c r="E16" i="22" s="1"/>
  <c r="D17" i="22"/>
  <c r="E17" i="22" s="1"/>
  <c r="D18" i="22"/>
  <c r="E18" i="22" s="1"/>
  <c r="D19" i="22"/>
  <c r="E19" i="22" s="1"/>
  <c r="D20" i="22"/>
  <c r="E20" i="22" s="1"/>
  <c r="D21" i="22"/>
  <c r="E21" i="22" s="1"/>
  <c r="D22" i="22"/>
  <c r="E22" i="22" s="1"/>
  <c r="D23" i="22"/>
  <c r="E23" i="22" s="1"/>
  <c r="D24" i="22"/>
  <c r="E24" i="22"/>
  <c r="D25" i="22"/>
  <c r="E25" i="22" s="1"/>
  <c r="D26" i="22"/>
  <c r="E26" i="22"/>
  <c r="D27" i="22"/>
  <c r="E27" i="22" s="1"/>
  <c r="D28" i="22"/>
  <c r="E28" i="22" s="1"/>
  <c r="D29" i="22"/>
  <c r="E29" i="22" s="1"/>
  <c r="D30" i="22"/>
  <c r="E30" i="22" s="1"/>
  <c r="D31" i="22"/>
  <c r="E31" i="22" s="1"/>
  <c r="D32" i="22"/>
  <c r="E32" i="22" s="1"/>
  <c r="D33" i="22"/>
  <c r="E33" i="22" s="1"/>
  <c r="E36" i="22"/>
  <c r="E37" i="22"/>
  <c r="E38" i="22"/>
  <c r="E39" i="22"/>
  <c r="E40" i="22"/>
  <c r="E41" i="22"/>
  <c r="E44" i="22"/>
  <c r="E46" i="22" s="1"/>
  <c r="B53" i="22" s="1"/>
  <c r="E45" i="22"/>
  <c r="E45" i="21"/>
  <c r="E44" i="21"/>
  <c r="E46" i="21" s="1"/>
  <c r="B53" i="21" s="1"/>
  <c r="E41" i="21"/>
  <c r="E40" i="21"/>
  <c r="E39" i="21"/>
  <c r="E38" i="21"/>
  <c r="E37" i="21"/>
  <c r="E36" i="2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E34" i="3" s="1"/>
  <c r="D33" i="3"/>
  <c r="C33" i="3"/>
  <c r="D32" i="3"/>
  <c r="C32" i="3"/>
  <c r="E32" i="3" s="1"/>
  <c r="D31" i="3"/>
  <c r="C31" i="3"/>
  <c r="D30" i="3"/>
  <c r="C30" i="3"/>
  <c r="E30" i="3" s="1"/>
  <c r="D29" i="3"/>
  <c r="C29" i="3"/>
  <c r="D28" i="3"/>
  <c r="C28" i="3"/>
  <c r="E28" i="3" s="1"/>
  <c r="D27" i="3"/>
  <c r="C27" i="3"/>
  <c r="D26" i="3"/>
  <c r="C26" i="3"/>
  <c r="E26" i="3" s="1"/>
  <c r="D25" i="3"/>
  <c r="C25" i="3"/>
  <c r="D24" i="3"/>
  <c r="C24" i="3"/>
  <c r="D23" i="3"/>
  <c r="C23" i="3"/>
  <c r="D22" i="3"/>
  <c r="C22" i="3"/>
  <c r="E22" i="3" s="1"/>
  <c r="D21" i="3"/>
  <c r="C21" i="3"/>
  <c r="D20" i="3"/>
  <c r="C20" i="3"/>
  <c r="D19" i="3"/>
  <c r="C19" i="3"/>
  <c r="E19" i="3" s="1"/>
  <c r="D18" i="3"/>
  <c r="C18" i="3"/>
  <c r="D17" i="3"/>
  <c r="C17" i="3"/>
  <c r="E17" i="3" s="1"/>
  <c r="D16" i="3"/>
  <c r="C16" i="3"/>
  <c r="E16" i="3" s="1"/>
  <c r="D15" i="3"/>
  <c r="C15" i="3"/>
  <c r="D14" i="3"/>
  <c r="C14" i="3"/>
  <c r="E14" i="3" s="1"/>
  <c r="D13" i="3"/>
  <c r="E13" i="3" s="1"/>
  <c r="D12" i="3"/>
  <c r="E12" i="3" s="1"/>
  <c r="D11" i="3"/>
  <c r="E11" i="3" s="1"/>
  <c r="E43" i="2"/>
  <c r="E42" i="2"/>
  <c r="E38" i="2"/>
  <c r="E37" i="2"/>
  <c r="E36" i="2"/>
  <c r="E35" i="2"/>
  <c r="E34" i="2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1" i="1" s="1"/>
  <c r="E39" i="1"/>
  <c r="E38" i="1"/>
  <c r="E37" i="1"/>
  <c r="E36" i="1"/>
  <c r="E35" i="1"/>
  <c r="E34" i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E38" i="24" l="1"/>
  <c r="B47" i="24" s="1"/>
  <c r="E18" i="3"/>
  <c r="E55" i="5"/>
  <c r="E44" i="8"/>
  <c r="B57" i="8" s="1"/>
  <c r="E37" i="13"/>
  <c r="B51" i="13" s="1"/>
  <c r="E45" i="13"/>
  <c r="E34" i="15"/>
  <c r="B44" i="15" s="1"/>
  <c r="E35" i="50"/>
  <c r="E24" i="3"/>
  <c r="E40" i="1"/>
  <c r="B50" i="1" s="1"/>
  <c r="E40" i="2"/>
  <c r="B50" i="2" s="1"/>
  <c r="E57" i="4"/>
  <c r="B66" i="4" s="1"/>
  <c r="E14" i="5"/>
  <c r="B60" i="5" s="1"/>
  <c r="E18" i="7"/>
  <c r="E22" i="7"/>
  <c r="E27" i="7"/>
  <c r="E18" i="23"/>
  <c r="E22" i="23"/>
  <c r="E26" i="23"/>
  <c r="E30" i="23"/>
  <c r="E14" i="8"/>
  <c r="B55" i="8" s="1"/>
  <c r="E19" i="8"/>
  <c r="E23" i="8"/>
  <c r="E27" i="8"/>
  <c r="E31" i="8"/>
  <c r="E46" i="14"/>
  <c r="B54" i="14" s="1"/>
  <c r="E20" i="15"/>
  <c r="E44" i="2"/>
  <c r="B51" i="2" s="1"/>
  <c r="E31" i="3"/>
  <c r="E33" i="3"/>
  <c r="E42" i="21"/>
  <c r="B52" i="21" s="1"/>
  <c r="E42" i="22"/>
  <c r="B52" i="22" s="1"/>
  <c r="E40" i="4"/>
  <c r="B64" i="4" s="1"/>
  <c r="E50" i="4"/>
  <c r="B65" i="4" s="1"/>
  <c r="E46" i="5"/>
  <c r="B63" i="5" s="1"/>
  <c r="E23" i="6"/>
  <c r="B61" i="6" s="1"/>
  <c r="E17" i="7"/>
  <c r="E26" i="7"/>
  <c r="E30" i="7"/>
  <c r="E43" i="7"/>
  <c r="B54" i="7" s="1"/>
  <c r="E17" i="23"/>
  <c r="E21" i="23"/>
  <c r="E25" i="23"/>
  <c r="E29" i="23"/>
  <c r="E44" i="23"/>
  <c r="B55" i="23" s="1"/>
  <c r="E22" i="8"/>
  <c r="E30" i="8"/>
  <c r="E50" i="8"/>
  <c r="B58" i="8" s="1"/>
  <c r="E36" i="11"/>
  <c r="B48" i="11" s="1"/>
  <c r="E15" i="14"/>
  <c r="E15" i="24"/>
  <c r="E23" i="24"/>
  <c r="E13" i="15"/>
  <c r="E15" i="15"/>
  <c r="E19" i="15"/>
  <c r="E63" i="9"/>
  <c r="B71" i="9"/>
  <c r="E14" i="23"/>
  <c r="E34" i="21"/>
  <c r="E26" i="24"/>
  <c r="B46" i="24" s="1"/>
  <c r="E21" i="3"/>
  <c r="E25" i="3"/>
  <c r="E20" i="23"/>
  <c r="E28" i="23"/>
  <c r="E18" i="8"/>
  <c r="E26" i="8"/>
  <c r="E35" i="8"/>
  <c r="E14" i="15"/>
  <c r="E17" i="15"/>
  <c r="E21" i="15"/>
  <c r="E16" i="4"/>
  <c r="E18" i="15"/>
  <c r="E32" i="1"/>
  <c r="B49" i="1" s="1"/>
  <c r="B52" i="1" s="1"/>
  <c r="E9" i="47" s="1"/>
  <c r="E15" i="3"/>
  <c r="E23" i="3"/>
  <c r="E14" i="7"/>
  <c r="B52" i="7" s="1"/>
  <c r="E29" i="3"/>
  <c r="E20" i="3"/>
  <c r="E27" i="3"/>
  <c r="E20" i="7"/>
  <c r="E34" i="7"/>
  <c r="E19" i="23"/>
  <c r="E27" i="23"/>
  <c r="E17" i="8"/>
  <c r="E25" i="8"/>
  <c r="E16" i="15"/>
  <c r="E52" i="6"/>
  <c r="B64" i="6" s="1"/>
  <c r="E46" i="6"/>
  <c r="B63" i="6" s="1"/>
  <c r="E14" i="6"/>
  <c r="B60" i="6" s="1"/>
  <c r="E35" i="14"/>
  <c r="B53" i="14" s="1"/>
  <c r="E47" i="14"/>
  <c r="B51" i="14"/>
  <c r="E24" i="13"/>
  <c r="B50" i="13" s="1"/>
  <c r="B52" i="13"/>
  <c r="E24" i="47"/>
  <c r="E14" i="11"/>
  <c r="B45" i="11" s="1"/>
  <c r="E18" i="11"/>
  <c r="B46" i="11" s="1"/>
  <c r="E31" i="11"/>
  <c r="B47" i="11" s="1"/>
  <c r="B53" i="23"/>
  <c r="E35" i="7"/>
  <c r="B53" i="7" s="1"/>
  <c r="E39" i="6"/>
  <c r="B62" i="6" s="1"/>
  <c r="E55" i="6"/>
  <c r="E39" i="5"/>
  <c r="B62" i="5" s="1"/>
  <c r="B62" i="4"/>
  <c r="E25" i="4"/>
  <c r="B63" i="4" s="1"/>
  <c r="E34" i="22"/>
  <c r="B51" i="21"/>
  <c r="E47" i="21"/>
  <c r="B54" i="21" s="1"/>
  <c r="E32" i="2"/>
  <c r="E45" i="1"/>
  <c r="B33" i="36"/>
  <c r="E25" i="51"/>
  <c r="E26" i="51" s="1"/>
  <c r="B33" i="51" s="1"/>
  <c r="E24" i="51"/>
  <c r="E23" i="51"/>
  <c r="E22" i="51"/>
  <c r="E21" i="51"/>
  <c r="E18" i="51"/>
  <c r="E17" i="51"/>
  <c r="E19" i="51" s="1"/>
  <c r="B32" i="51" s="1"/>
  <c r="E14" i="51"/>
  <c r="E13" i="51"/>
  <c r="E12" i="51"/>
  <c r="E17" i="36"/>
  <c r="E28" i="48"/>
  <c r="E24" i="48"/>
  <c r="E23" i="48"/>
  <c r="E22" i="48"/>
  <c r="E19" i="48"/>
  <c r="E18" i="48"/>
  <c r="E17" i="48"/>
  <c r="E16" i="48"/>
  <c r="E15" i="48"/>
  <c r="E14" i="48"/>
  <c r="E12" i="48"/>
  <c r="E11" i="48"/>
  <c r="E11" i="25"/>
  <c r="E12" i="25"/>
  <c r="E13" i="25"/>
  <c r="E14" i="25"/>
  <c r="E15" i="25"/>
  <c r="E12" i="44"/>
  <c r="E12" i="41"/>
  <c r="E25" i="37"/>
  <c r="E18" i="36"/>
  <c r="E24" i="37"/>
  <c r="E12" i="47"/>
  <c r="E4" i="47"/>
  <c r="E16" i="45"/>
  <c r="A24" i="46"/>
  <c r="A23" i="46"/>
  <c r="E17" i="46"/>
  <c r="E16" i="46"/>
  <c r="E18" i="46" s="1"/>
  <c r="B24" i="46" s="1"/>
  <c r="E13" i="46"/>
  <c r="E12" i="46"/>
  <c r="E11" i="46"/>
  <c r="A24" i="45"/>
  <c r="A23" i="45"/>
  <c r="E17" i="45"/>
  <c r="E13" i="45"/>
  <c r="E12" i="45"/>
  <c r="E11" i="45"/>
  <c r="A25" i="44"/>
  <c r="A24" i="44"/>
  <c r="E18" i="44"/>
  <c r="E17" i="44"/>
  <c r="E14" i="44"/>
  <c r="E13" i="44"/>
  <c r="E11" i="44"/>
  <c r="A28" i="43"/>
  <c r="A27" i="43"/>
  <c r="E21" i="43"/>
  <c r="E20" i="43"/>
  <c r="E19" i="43"/>
  <c r="E16" i="43"/>
  <c r="E15" i="43"/>
  <c r="E14" i="43"/>
  <c r="E13" i="43"/>
  <c r="E12" i="43"/>
  <c r="A26" i="42"/>
  <c r="A25" i="42"/>
  <c r="E19" i="42"/>
  <c r="E20" i="42" s="1"/>
  <c r="B26" i="42" s="1"/>
  <c r="E18" i="42"/>
  <c r="E15" i="42"/>
  <c r="E14" i="42"/>
  <c r="E13" i="42"/>
  <c r="E12" i="42"/>
  <c r="A26" i="41"/>
  <c r="A25" i="41"/>
  <c r="E19" i="41"/>
  <c r="E18" i="41"/>
  <c r="E15" i="41"/>
  <c r="E14" i="41"/>
  <c r="E13" i="41"/>
  <c r="A26" i="39"/>
  <c r="A25" i="39"/>
  <c r="E19" i="39"/>
  <c r="E18" i="39"/>
  <c r="E20" i="39" s="1"/>
  <c r="B26" i="39" s="1"/>
  <c r="E15" i="39"/>
  <c r="E14" i="39"/>
  <c r="E13" i="39"/>
  <c r="E12" i="39"/>
  <c r="B24" i="38"/>
  <c r="E13" i="38"/>
  <c r="E12" i="38"/>
  <c r="E21" i="37"/>
  <c r="E20" i="37"/>
  <c r="E19" i="37"/>
  <c r="E18" i="37"/>
  <c r="E17" i="37"/>
  <c r="E14" i="37"/>
  <c r="E13" i="37"/>
  <c r="E12" i="37"/>
  <c r="E25" i="36"/>
  <c r="E24" i="36"/>
  <c r="E23" i="36"/>
  <c r="E22" i="36"/>
  <c r="E21" i="36"/>
  <c r="E14" i="36"/>
  <c r="E13" i="36"/>
  <c r="E12" i="36"/>
  <c r="E10" i="25"/>
  <c r="E18" i="25"/>
  <c r="E20" i="25" s="1"/>
  <c r="B26" i="25" s="1"/>
  <c r="E19" i="25"/>
  <c r="A25" i="25"/>
  <c r="A26" i="25"/>
  <c r="E29" i="48" l="1"/>
  <c r="B36" i="48" s="1"/>
  <c r="E20" i="48"/>
  <c r="B34" i="48" s="1"/>
  <c r="E16" i="25"/>
  <c r="E21" i="25" s="1"/>
  <c r="E16" i="41"/>
  <c r="E48" i="7"/>
  <c r="E46" i="13"/>
  <c r="E36" i="8"/>
  <c r="B56" i="7"/>
  <c r="E22" i="15"/>
  <c r="B43" i="15" s="1"/>
  <c r="B46" i="15" s="1"/>
  <c r="E7" i="47" s="1"/>
  <c r="E42" i="24"/>
  <c r="B49" i="24" s="1"/>
  <c r="E22" i="47" s="1"/>
  <c r="E20" i="41"/>
  <c r="B26" i="41" s="1"/>
  <c r="E14" i="46"/>
  <c r="E36" i="23"/>
  <c r="B54" i="23" s="1"/>
  <c r="E35" i="3"/>
  <c r="B52" i="3" s="1"/>
  <c r="B56" i="8"/>
  <c r="E51" i="8"/>
  <c r="B59" i="8"/>
  <c r="B66" i="6"/>
  <c r="E14" i="47" s="1"/>
  <c r="E56" i="6"/>
  <c r="E39" i="15"/>
  <c r="B55" i="14"/>
  <c r="E20" i="47" s="1"/>
  <c r="B53" i="13"/>
  <c r="E8" i="47" s="1"/>
  <c r="E41" i="11"/>
  <c r="B50" i="11" s="1"/>
  <c r="E15" i="47" s="1"/>
  <c r="E21" i="47"/>
  <c r="B57" i="23"/>
  <c r="E56" i="5"/>
  <c r="B66" i="5"/>
  <c r="E13" i="47" s="1"/>
  <c r="E58" i="4"/>
  <c r="B67" i="4" s="1"/>
  <c r="E6" i="47" s="1"/>
  <c r="E47" i="22"/>
  <c r="B54" i="22" s="1"/>
  <c r="E5" i="47" s="1"/>
  <c r="B51" i="22"/>
  <c r="E48" i="3"/>
  <c r="B55" i="3" s="1"/>
  <c r="E11" i="47" s="1"/>
  <c r="B49" i="2"/>
  <c r="E45" i="2"/>
  <c r="B52" i="2" s="1"/>
  <c r="E10" i="47" s="1"/>
  <c r="E17" i="47"/>
  <c r="E16" i="47"/>
  <c r="E15" i="51"/>
  <c r="E16" i="39"/>
  <c r="E25" i="48"/>
  <c r="B35" i="48" s="1"/>
  <c r="E17" i="43"/>
  <c r="B27" i="43" s="1"/>
  <c r="E16" i="42"/>
  <c r="B25" i="42" s="1"/>
  <c r="B27" i="42" s="1"/>
  <c r="E26" i="37"/>
  <c r="B33" i="37" s="1"/>
  <c r="B34" i="37" s="1"/>
  <c r="E19" i="36"/>
  <c r="B32" i="36" s="1"/>
  <c r="E22" i="37"/>
  <c r="B32" i="37" s="1"/>
  <c r="E15" i="37"/>
  <c r="B31" i="37" s="1"/>
  <c r="E15" i="36"/>
  <c r="B31" i="36" s="1"/>
  <c r="B34" i="36" s="1"/>
  <c r="F42" i="47" s="1"/>
  <c r="E22" i="43"/>
  <c r="B28" i="43" s="1"/>
  <c r="E19" i="44"/>
  <c r="B25" i="44" s="1"/>
  <c r="E14" i="38"/>
  <c r="E19" i="38" s="1"/>
  <c r="B25" i="38" s="1"/>
  <c r="H29" i="47" s="1"/>
  <c r="E15" i="44"/>
  <c r="B24" i="44" s="1"/>
  <c r="E14" i="45"/>
  <c r="B23" i="45" s="1"/>
  <c r="E18" i="45"/>
  <c r="B24" i="45" s="1"/>
  <c r="B23" i="46"/>
  <c r="B25" i="46" s="1"/>
  <c r="H34" i="47" s="1"/>
  <c r="E19" i="46"/>
  <c r="B25" i="41"/>
  <c r="B27" i="41" s="1"/>
  <c r="E21" i="41"/>
  <c r="B25" i="39"/>
  <c r="B27" i="39" s="1"/>
  <c r="H30" i="47" s="1"/>
  <c r="E21" i="39"/>
  <c r="B25" i="25"/>
  <c r="B27" i="25" s="1"/>
  <c r="E30" i="48" l="1"/>
  <c r="E21" i="42"/>
  <c r="B37" i="48"/>
  <c r="E49" i="23"/>
  <c r="E18" i="47"/>
  <c r="E27" i="51"/>
  <c r="B31" i="51"/>
  <c r="B34" i="51" s="1"/>
  <c r="E27" i="37"/>
  <c r="E27" i="36"/>
  <c r="E19" i="45"/>
  <c r="B23" i="38"/>
  <c r="B26" i="44"/>
  <c r="B29" i="43"/>
  <c r="E23" i="43"/>
  <c r="E20" i="44"/>
  <c r="B25" i="45"/>
  <c r="F43" i="47"/>
</calcChain>
</file>

<file path=xl/sharedStrings.xml><?xml version="1.0" encoding="utf-8"?>
<sst xmlns="http://schemas.openxmlformats.org/spreadsheetml/2006/main" count="2790" uniqueCount="553">
  <si>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</si>
  <si>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</si>
  <si>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</si>
  <si>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</si>
  <si>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</si>
  <si>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</si>
  <si>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</si>
  <si>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</si>
  <si>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</si>
  <si>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</si>
  <si>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</si>
  <si>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</si>
  <si>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</si>
  <si>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</si>
  <si>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</si>
  <si>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</si>
  <si>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</si>
  <si>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</si>
  <si>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</si>
  <si>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</si>
  <si>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</si>
  <si>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</si>
  <si>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</si>
  <si>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</si>
  <si>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</si>
  <si>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</si>
  <si>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</si>
  <si>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</si>
  <si>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</si>
  <si>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</si>
  <si>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</si>
  <si>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</si>
  <si>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</si>
  <si>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</si>
  <si>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</si>
  <si>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</si>
  <si>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</si>
  <si>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</si>
  <si>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</si>
  <si>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</si>
  <si>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</si>
  <si>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</si>
  <si>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</si>
  <si>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</si>
  <si>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</si>
  <si>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</si>
  <si>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</si>
  <si>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</si>
  <si>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</si>
  <si>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</si>
  <si>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</si>
  <si>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</si>
  <si>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</si>
  <si>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</si>
  <si>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</si>
  <si>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</si>
  <si>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</si>
  <si>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</si>
  <si>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</si>
  <si>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</si>
  <si>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</si>
  <si>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</si>
  <si>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</si>
  <si>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</si>
  <si>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</si>
  <si>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</si>
  <si>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</si>
  <si>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</si>
  <si>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</si>
  <si>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</si>
  <si>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</si>
  <si>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</si>
  <si>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</si>
  <si>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</si>
  <si>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</si>
  <si>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</si>
  <si>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</si>
  <si>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</si>
  <si>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</si>
  <si>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</si>
  <si>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</si>
  <si>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</si>
  <si>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</si>
  <si>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</si>
  <si>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</si>
  <si>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</si>
  <si>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</si>
  <si>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</si>
  <si>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</si>
  <si>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</si>
  <si>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</si>
  <si>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</si>
  <si>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</si>
  <si>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</si>
  <si>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</si>
  <si>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</si>
  <si>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</si>
  <si>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</si>
  <si>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</si>
  <si>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</si>
  <si>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</si>
  <si>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</si>
  <si>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</si>
  <si>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</si>
  <si>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</si>
  <si>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</si>
  <si>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</si>
  <si>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</si>
  <si>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</si>
  <si>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</si>
  <si>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</si>
  <si>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</si>
  <si>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Cultura: Cenoura de Inverno</t>
  </si>
  <si>
    <t>Ciclo: 130 dias</t>
  </si>
  <si>
    <t>Arrendamento: R$ 6.000,00/ha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</si>
  <si>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</si>
  <si>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</si>
  <si>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</si>
  <si>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</si>
  <si>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</si>
  <si>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</si>
  <si>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</si>
  <si>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</si>
  <si>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</si>
  <si>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</si>
  <si>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</si>
  <si>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</si>
  <si>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</si>
  <si>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</si>
  <si>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</si>
  <si>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</si>
  <si>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</si>
  <si>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</si>
  <si>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</si>
  <si>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</si>
  <si>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</si>
  <si>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</si>
  <si>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</si>
  <si>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</si>
  <si>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</si>
  <si>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</si>
  <si>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 xml:space="preserve">Nível de Tecnologia:  Alto 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</si>
  <si>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</si>
  <si>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</si>
  <si>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</si>
  <si>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</si>
  <si>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</si>
  <si>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</si>
  <si>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</si>
  <si>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</si>
  <si>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</si>
  <si>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</si>
  <si>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</si>
  <si>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</si>
  <si>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</si>
  <si>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</si>
  <si>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</si>
  <si>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</si>
  <si>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</si>
  <si>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</si>
  <si>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</si>
  <si>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</si>
  <si>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</si>
  <si>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</si>
  <si>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</si>
  <si>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</si>
  <si>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Remuneração de Capital</t>
  </si>
  <si>
    <t>Comercialização + Impostos</t>
  </si>
  <si>
    <t>Cultura: Cebola</t>
  </si>
  <si>
    <t>Produtividade:  70000 kg/ha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</si>
  <si>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</si>
  <si>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</si>
  <si>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</si>
  <si>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</si>
  <si>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</si>
  <si>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</si>
  <si>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</si>
  <si>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</si>
  <si>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</si>
  <si>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</si>
  <si>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</si>
  <si>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</si>
  <si>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</si>
  <si>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</si>
  <si>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</si>
  <si>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</si>
  <si>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Produtividade: 60 sc/ha</t>
  </si>
  <si>
    <t>Adubo de Cobertura</t>
  </si>
  <si>
    <t>Cultura: Beterraba</t>
  </si>
  <si>
    <t>Calcário</t>
  </si>
  <si>
    <t>Termofosfato</t>
  </si>
  <si>
    <t xml:space="preserve">Adubo de Plantio 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</si>
  <si>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</si>
  <si>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</si>
  <si>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</si>
  <si>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</si>
  <si>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</si>
  <si>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</si>
  <si>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</si>
  <si>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</si>
  <si>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</si>
  <si>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</si>
  <si>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</si>
  <si>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</si>
  <si>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</si>
  <si>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</si>
  <si>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</si>
  <si>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</si>
  <si>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</si>
  <si>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</si>
  <si>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</si>
  <si>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</si>
  <si>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</si>
  <si>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</si>
  <si>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</si>
  <si>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</si>
  <si>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</si>
  <si>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</si>
  <si>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</si>
  <si>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</si>
  <si>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</si>
  <si>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</si>
  <si>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</si>
  <si>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</si>
  <si>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Arrendamento: R$ 5.500,00/ha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</si>
  <si>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</si>
  <si>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</si>
  <si>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</si>
  <si>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</si>
  <si>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</si>
  <si>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</si>
  <si>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</si>
  <si>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</si>
  <si>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</si>
  <si>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</si>
  <si>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</si>
  <si>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</si>
  <si>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</si>
  <si>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</si>
  <si>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</si>
  <si>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</si>
  <si>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</si>
  <si>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</si>
  <si>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</si>
  <si>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</si>
  <si>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</si>
  <si>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</si>
  <si>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</si>
  <si>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</si>
  <si>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</si>
  <si>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</si>
  <si>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</si>
  <si>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</si>
  <si>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</si>
  <si>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</si>
  <si>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3-Outros Custos</t>
  </si>
  <si>
    <t>Intervalo de Colheita: Junho a Agosto</t>
  </si>
  <si>
    <t>Produtividade: 30-40 sc/ha</t>
  </si>
  <si>
    <t>Produtividade: Acima de 40 sc/ha</t>
  </si>
  <si>
    <t>Cultura: Abacate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</si>
  <si>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</si>
  <si>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</si>
  <si>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</si>
  <si>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</si>
  <si>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</si>
  <si>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</si>
  <si>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</si>
  <si>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</si>
  <si>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</si>
  <si>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</si>
  <si>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</si>
  <si>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Produtividade: Acima de 18 ton/ha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</si>
  <si>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</si>
  <si>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</si>
  <si>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</si>
  <si>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</si>
  <si>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</si>
  <si>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Produtividade: 56 ton/ha</t>
  </si>
  <si>
    <t>Ciclo: 110 dias</t>
  </si>
  <si>
    <t>Ciclo: 150 dias</t>
  </si>
  <si>
    <t>Produtividade: 100 - 130 sc/ha</t>
  </si>
  <si>
    <t>Intervalo de Plantio: Outubro e Novembro</t>
  </si>
  <si>
    <t xml:space="preserve">Intervalo de Colheita: Março a Maio </t>
  </si>
  <si>
    <t>Custo de Produção/Hectare</t>
  </si>
  <si>
    <t>Ciclo: 160 dias</t>
  </si>
  <si>
    <t>Produtividade: 130 - 180 sc/ha</t>
  </si>
  <si>
    <t>Nível de Tecnologia: Alto</t>
  </si>
  <si>
    <t>Produtividade: Acima de 180 sc/ha</t>
  </si>
  <si>
    <t>Ciclo: 120 a 130 dias</t>
  </si>
  <si>
    <t>Produtividade: 65 sc/ha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</si>
  <si>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</si>
  <si>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</si>
  <si>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</si>
  <si>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</si>
  <si>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</si>
  <si>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</si>
  <si>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</si>
  <si>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</si>
  <si>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>Produtividade: 40.000 kg/ha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</si>
  <si>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</si>
  <si>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</si>
  <si>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</si>
  <si>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</si>
  <si>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</si>
  <si>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</si>
  <si>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</si>
  <si>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</si>
  <si>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</si>
  <si>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</si>
  <si>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</si>
  <si>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</si>
  <si>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</si>
  <si>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Produção/Animal</t>
  </si>
  <si>
    <t>R$/L</t>
  </si>
  <si>
    <t>R$/ano/Animal</t>
  </si>
  <si>
    <t>Volumosos (Silagem de milho)</t>
  </si>
  <si>
    <t>Minerais</t>
  </si>
  <si>
    <t>Assistência técnica</t>
  </si>
  <si>
    <t>Medicamentos</t>
  </si>
  <si>
    <t>Reprodução</t>
  </si>
  <si>
    <t>Vacinas</t>
  </si>
  <si>
    <t>Hormônios</t>
  </si>
  <si>
    <t>Material de ordenha</t>
  </si>
  <si>
    <t xml:space="preserve">Mão de obra </t>
  </si>
  <si>
    <t>Intervalo de Plantio: Setembro a Fevereiro</t>
  </si>
  <si>
    <t>Produtividade: 30 a 40L/Animal</t>
  </si>
  <si>
    <t>Produtividade: 20 a 30L/Animal</t>
  </si>
  <si>
    <t>Produtividade: 15 a 20L/Animal</t>
  </si>
  <si>
    <t>Intervalo de Plantio: Janeiro a Maio</t>
  </si>
  <si>
    <t>Ciclo: 90 a 100 dias</t>
  </si>
  <si>
    <t>Ciclo: 90 dias</t>
  </si>
  <si>
    <t>Intervalo de Colheita: Maio a Setembro</t>
  </si>
  <si>
    <t>R$/Litro</t>
  </si>
  <si>
    <t>Arrendamento Pastagem</t>
  </si>
  <si>
    <t xml:space="preserve">Inseminação </t>
  </si>
  <si>
    <t xml:space="preserve">Bovinocultura de Corte </t>
  </si>
  <si>
    <t>Protocolo sanitário</t>
  </si>
  <si>
    <t>Taxa de Natalidade: 80%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</si>
  <si>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</si>
  <si>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</si>
  <si>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</si>
  <si>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</si>
  <si>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</si>
  <si>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</si>
  <si>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</si>
  <si>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</si>
  <si>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</si>
  <si>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</si>
  <si>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</si>
  <si>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</si>
  <si>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</si>
  <si>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</si>
  <si>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</si>
  <si>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</si>
  <si>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</si>
  <si>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</si>
  <si>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</si>
  <si>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</si>
  <si>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</si>
  <si>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</si>
  <si>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</si>
  <si>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</si>
  <si>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</si>
  <si>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</si>
  <si>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</si>
  <si>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 xml:space="preserve">Produtividade Média/HÁ </t>
  </si>
  <si>
    <t>56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</si>
  <si>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</si>
  <si>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</si>
  <si>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</si>
  <si>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</si>
  <si>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</si>
  <si>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</si>
  <si>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</si>
  <si>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</si>
  <si>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</si>
  <si>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</si>
  <si>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</si>
  <si>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</si>
  <si>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</si>
  <si>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</si>
  <si>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</si>
  <si>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</si>
  <si>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</si>
  <si>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</si>
  <si>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</si>
  <si>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</si>
  <si>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</si>
  <si>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</si>
  <si>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</si>
  <si>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</si>
  <si>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</si>
  <si>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</si>
  <si>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</si>
  <si>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</si>
  <si>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</si>
  <si>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</si>
  <si>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</si>
  <si>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</si>
  <si>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</si>
  <si>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</si>
  <si>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</si>
  <si>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15 a 20</t>
  </si>
  <si>
    <t>20 a 30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</si>
  <si>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</si>
  <si>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</si>
  <si>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</si>
  <si>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</si>
  <si>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</si>
  <si>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</si>
  <si>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</si>
  <si>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</si>
  <si>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</si>
  <si>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</si>
  <si>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</si>
  <si>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</si>
  <si>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</si>
  <si>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</si>
  <si>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</si>
  <si>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</si>
  <si>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3- Serviços</t>
  </si>
  <si>
    <t>2-Sanidade, Reprodução e Ordenha</t>
  </si>
  <si>
    <t>3-Sanidade, Reprodução, Ordenha</t>
  </si>
  <si>
    <t>Subtotal 2</t>
  </si>
  <si>
    <t>Subtotal 1</t>
  </si>
  <si>
    <t>Subtotal 3</t>
  </si>
  <si>
    <t>Aplicação Defensivos 1</t>
  </si>
  <si>
    <t>Aplicação Defensivos 2</t>
  </si>
  <si>
    <t>Cultura: Sorgo Forrageiro</t>
  </si>
  <si>
    <t>Ciclo: 80 dias</t>
  </si>
  <si>
    <t>Produtividade: 50 ton/ha</t>
  </si>
  <si>
    <t>Intervalo de Plantio: Janeiro a Março</t>
  </si>
  <si>
    <t>Intervalo de Colheita: Abril a Maio</t>
  </si>
  <si>
    <t>Cultura: Milho Silagem</t>
  </si>
  <si>
    <t>Serviço de Ensilagem</t>
  </si>
  <si>
    <t>Serviços de Ensilagem</t>
  </si>
  <si>
    <t>Produtividade: 30 toneladas/ha</t>
  </si>
  <si>
    <t xml:space="preserve">Intervalo de Colheita: Abril a Junho </t>
  </si>
  <si>
    <t>Custo de Produção/Animal (Ano)</t>
  </si>
  <si>
    <t>Nível de Tecnologia:  Médio</t>
  </si>
  <si>
    <t>Nível de Tecnologia:  Baixo</t>
  </si>
  <si>
    <t>Milho Silagem</t>
  </si>
  <si>
    <t>30 toneladas</t>
  </si>
  <si>
    <t>Sorgo Silagem</t>
  </si>
  <si>
    <t>50 ton</t>
  </si>
  <si>
    <t>CPF: 578.822.826-34</t>
  </si>
  <si>
    <t xml:space="preserve">Intervalo de Plantio: </t>
  </si>
  <si>
    <t>Intervalo de Colheita:</t>
  </si>
  <si>
    <t>Produtividade: 36 ton/ha</t>
  </si>
  <si>
    <t>Inseticida 7</t>
  </si>
  <si>
    <t>Regulador de Crescimento 1</t>
  </si>
  <si>
    <t>TOTAL SEM ARRENDAMENTO</t>
  </si>
  <si>
    <t>5-Arrendamento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</si>
  <si>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</si>
  <si>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</si>
  <si>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</si>
  <si>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</si>
  <si>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</si>
  <si>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</si>
  <si>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</si>
  <si>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</si>
  <si>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São Gotardo/MG  05 de Outubro de 2022</t>
  </si>
  <si>
    <t>Cultura: Abóbora Cabotiá</t>
  </si>
  <si>
    <t>Produtividade: 16.000 kg/ha</t>
  </si>
  <si>
    <t>Preço Médio de Venda (Últimos 6 Meses):  R$ 2,00 kg</t>
  </si>
  <si>
    <t>Intervalo de Colheita: Dezembro a Maio</t>
  </si>
  <si>
    <t>Arrendamento: R$ 2.500,00/ha</t>
  </si>
  <si>
    <t>Super Fosfato Simples</t>
  </si>
  <si>
    <t>Cloreto de Potássio</t>
  </si>
  <si>
    <t>Adubo Cobertura - 20:00:20</t>
  </si>
  <si>
    <t>Adubo Cobertura - Sulfato de Amônio</t>
  </si>
  <si>
    <t>Herbicida 1 - Goal</t>
  </si>
  <si>
    <t>Herbicida 2 - Verdict</t>
  </si>
  <si>
    <t>Herbicida 3 - Glifosato</t>
  </si>
  <si>
    <t>Inseticida 1 - Rimon (2)</t>
  </si>
  <si>
    <t>Inseticida 2 - Clorpirifós (2)</t>
  </si>
  <si>
    <t>Inseticida 3 - Sperto (2)</t>
  </si>
  <si>
    <t>Fungicida 1 - Cercobin</t>
  </si>
  <si>
    <t>Fungicida 2 - Manzate</t>
  </si>
  <si>
    <t>Fungicida 3 - Kocide</t>
  </si>
  <si>
    <t xml:space="preserve">Foliar 1 - Dacafé </t>
  </si>
  <si>
    <t>Foliar 2 - Ácido Bórico</t>
  </si>
  <si>
    <t>foliar 3 - CaB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</si>
  <si>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</si>
  <si>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</si>
  <si>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</si>
  <si>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</si>
  <si>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</si>
  <si>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</si>
  <si>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</si>
  <si>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</si>
  <si>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Data da Atualização: Outubro/2022</t>
  </si>
  <si>
    <t>Preço Médio de Venda (Últimos 6 Meses):  R$ 3,14 kg</t>
  </si>
  <si>
    <t>Uréia</t>
  </si>
  <si>
    <t>Sulfato de Amônio</t>
  </si>
  <si>
    <t>Ácido bórico</t>
  </si>
  <si>
    <t>Sulfato de Zinco</t>
  </si>
  <si>
    <t>kg</t>
  </si>
  <si>
    <t>Sulfato de Magnésio</t>
  </si>
  <si>
    <t>Herbicida 1 - Glifosato</t>
  </si>
  <si>
    <t>Lt</t>
  </si>
  <si>
    <t>Nematicida Biológico - Econema</t>
  </si>
  <si>
    <t>Inseticida 1 - Imidacropid</t>
  </si>
  <si>
    <t xml:space="preserve">Inseticida 2 - Sperto </t>
  </si>
  <si>
    <t>Fungicida 2 - Cuprozeb</t>
  </si>
  <si>
    <t>Óleo mineral</t>
  </si>
  <si>
    <t>Capinas e cata mato</t>
  </si>
  <si>
    <t>Adubações (ferti e manual)</t>
  </si>
  <si>
    <t>Desbaste</t>
  </si>
  <si>
    <t>Desfolha, despalhamento</t>
  </si>
  <si>
    <t>Preço Médio Venda (Últimos 6 Meses):  R$ 1201,50/saca</t>
  </si>
  <si>
    <t>Arrendamento: R$ 4.806,00 (4 Sc/há - R$ 1.201,50 a saca)</t>
  </si>
  <si>
    <t>Data da Atualização: Outubro 2022</t>
  </si>
  <si>
    <t>Data da atualização: Outubro/2022</t>
  </si>
  <si>
    <t>Data da atualização: Outdubro/2022</t>
  </si>
  <si>
    <t>Arrendamento: R$ 4806,00 (4 Sc/há - R$ 1.201,50 a saca)</t>
  </si>
  <si>
    <t>Preço Médio de Venda (Últimos 6 Meses): R$ 2,61/kg</t>
  </si>
  <si>
    <t>Arrendamento: R$ 4.806,00 (4 Sc/há de Café- R$ 1.201,50 a saca)</t>
  </si>
  <si>
    <t>Arrendamento: R$ 4.806,00 (4 Sc/há de café - R$ 1.201,50 a saca)</t>
  </si>
  <si>
    <t>Nível de Tecnologia: Médio a Alto</t>
  </si>
  <si>
    <t>Arrendamento: R$ 15.000,00/ha</t>
  </si>
  <si>
    <t>Preço Médio Venda último 6 meses: R$ 12,00 kg</t>
  </si>
  <si>
    <t>Preço Médio Venda últimos 6 meses: 44,70 cx 20 kg</t>
  </si>
  <si>
    <t>Arrendamento: R$ 8.000,00/ha</t>
  </si>
  <si>
    <t>Preço Médio Venda últimos 6 meses: R$ 85,76/saca</t>
  </si>
  <si>
    <t>Arrendamento: R$ 3.000,00/ha</t>
  </si>
  <si>
    <t>Preço Médio Venda (Últimos 6 Meses): R$ 600,00 ton</t>
  </si>
  <si>
    <t>Preço Médio Venda últimos 6 meses: R$ 174,60/saca</t>
  </si>
  <si>
    <t>Preço Médio Venda últimos 6 meses: R$ 46,77/saco</t>
  </si>
  <si>
    <t>Preço Médio Venda últimos 6 meses: R$ 310,81/saca</t>
  </si>
  <si>
    <t>Preço Médio Venda últimos 6 meses: R$ 101,62/saca</t>
  </si>
  <si>
    <t>Intervalo de Plantio: Março a Abril</t>
  </si>
  <si>
    <t>Intervalo de Colheita: Julho a Agosto</t>
  </si>
  <si>
    <t>Preço Médio Venda últimos 6 meses: R$ 39,61/cx 20 kg</t>
  </si>
  <si>
    <t>Preço Médio Venda últimos 6 meses: R$ 39,79/cx 20 kg</t>
  </si>
  <si>
    <t>Preço Médio Venda últimos 6 meses: R$ 112,26/saca</t>
  </si>
  <si>
    <t>Intervalo de Plantio: Outubro a Dezembro</t>
  </si>
  <si>
    <t>Ciclo: 90 a 120 dias</t>
  </si>
  <si>
    <t>sc</t>
  </si>
  <si>
    <t>Intervalo de Colheita: Janeiro a Abril</t>
  </si>
  <si>
    <t>Produtividade: 80 sacas/ha</t>
  </si>
  <si>
    <t>h/d</t>
  </si>
  <si>
    <t>Adubo de Cobertura (20:00:20)</t>
  </si>
  <si>
    <t>Preço Médio Venda últimos 6 meses: R$ 350,00 tonelada</t>
  </si>
  <si>
    <t>Intervalo de Plantio:  Ano todo</t>
  </si>
  <si>
    <t>Preço Médio Venda últimos 6 meses: R$155,24/ sc 50 kg</t>
  </si>
  <si>
    <t>Intervalo de Plantio: Janeiro a março</t>
  </si>
  <si>
    <t>Intervalo de Colheita: 12 meses</t>
  </si>
  <si>
    <t>Preço Médio de Venda (Últimos 6 Meses): 2143,00/ton</t>
  </si>
  <si>
    <t>Preço médio de venda de bezerros últimos 6 meses: R$ 2732,40</t>
  </si>
  <si>
    <t>Preço Médio de Venda Leite (Últimos 6 Meses): R$ 2,91</t>
  </si>
  <si>
    <t>Preço médio de venda por arroba: R$ 319,58</t>
  </si>
  <si>
    <t>Preço médio de venda Novilho últimos 6 meses: R$ 5000,00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</si>
</sst>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0.0"/>
    <numFmt numFmtId="168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68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6" fillId="3" borderId="1" xfId="3" applyFont="1" applyBorder="1"/>
    <xf numFmtId="167" fontId="6" fillId="3" borderId="1" xfId="1" applyNumberFormat="1" applyFont="1" applyFill="1" applyBorder="1"/>
    <xf numFmtId="164" fontId="6" fillId="3" borderId="1" xfId="1" applyFont="1" applyFill="1" applyBorder="1"/>
    <xf numFmtId="0" fontId="4" fillId="2" borderId="1" xfId="2" applyFont="1" applyBorder="1"/>
    <xf numFmtId="164" fontId="4" fillId="2" borderId="1" xfId="2" applyNumberFormat="1" applyFont="1" applyBorder="1"/>
    <xf numFmtId="0" fontId="4" fillId="5" borderId="1" xfId="5" applyFont="1" applyBorder="1" applyAlignment="1"/>
    <xf numFmtId="16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164" fontId="4" fillId="3" borderId="1" xfId="3" applyNumberFormat="1" applyFont="1" applyBorder="1"/>
    <xf numFmtId="167" fontId="4" fillId="3" borderId="1" xfId="3" applyNumberFormat="1" applyFont="1" applyBorder="1"/>
    <xf numFmtId="0" fontId="7" fillId="2" borderId="1" xfId="2" applyFont="1" applyBorder="1" applyAlignment="1"/>
    <xf numFmtId="164" fontId="7" fillId="2" borderId="1" xfId="2" applyNumberFormat="1" applyFont="1" applyBorder="1" applyAlignment="1"/>
    <xf numFmtId="165" fontId="7" fillId="2" borderId="1" xfId="2" applyNumberFormat="1" applyFont="1" applyBorder="1" applyAlignment="1"/>
    <xf numFmtId="0" fontId="8" fillId="0" borderId="0" xfId="0" applyFont="1"/>
    <xf numFmtId="0" fontId="8" fillId="5" borderId="1" xfId="5" applyFont="1" applyBorder="1"/>
    <xf numFmtId="164" fontId="8" fillId="5" borderId="1" xfId="5" applyNumberFormat="1" applyFont="1" applyBorder="1"/>
    <xf numFmtId="0" fontId="8" fillId="5" borderId="1" xfId="5" applyFont="1" applyBorder="1" applyAlignment="1"/>
    <xf numFmtId="0" fontId="2" fillId="6" borderId="1" xfId="5" applyFont="1" applyFill="1" applyBorder="1" applyAlignment="1"/>
    <xf numFmtId="164" fontId="8" fillId="6" borderId="1" xfId="5" applyNumberFormat="1" applyFont="1" applyFill="1" applyBorder="1"/>
    <xf numFmtId="0" fontId="1" fillId="5" borderId="1" xfId="5" applyBorder="1"/>
    <xf numFmtId="0" fontId="1" fillId="3" borderId="1" xfId="3" applyBorder="1"/>
    <xf numFmtId="167" fontId="1" fillId="3" borderId="1" xfId="1" applyNumberFormat="1" applyFill="1" applyBorder="1"/>
    <xf numFmtId="164" fontId="1" fillId="3" borderId="1" xfId="1" applyFill="1" applyBorder="1"/>
    <xf numFmtId="0" fontId="8" fillId="3" borderId="1" xfId="3" applyFont="1" applyBorder="1"/>
    <xf numFmtId="167" fontId="8" fillId="3" borderId="1" xfId="1" applyNumberFormat="1" applyFont="1" applyFill="1" applyBorder="1"/>
    <xf numFmtId="164" fontId="8" fillId="3" borderId="1" xfId="1" applyFont="1" applyFill="1" applyBorder="1"/>
    <xf numFmtId="0" fontId="1" fillId="5" borderId="1" xfId="5" applyBorder="1" applyAlignment="1"/>
    <xf numFmtId="164" fontId="1" fillId="3" borderId="1" xfId="3" applyNumberFormat="1" applyBorder="1"/>
    <xf numFmtId="167" fontId="1" fillId="3" borderId="1" xfId="3" applyNumberFormat="1" applyBorder="1"/>
    <xf numFmtId="164" fontId="1" fillId="5" borderId="1" xfId="5" applyNumberFormat="1" applyBorder="1"/>
    <xf numFmtId="164" fontId="2" fillId="6" borderId="1" xfId="5" applyNumberFormat="1" applyFont="1" applyFill="1" applyBorder="1"/>
    <xf numFmtId="0" fontId="4" fillId="0" borderId="0" xfId="0" applyFont="1"/>
    <xf numFmtId="164" fontId="4" fillId="5" borderId="1" xfId="5" applyNumberFormat="1" applyFont="1" applyBorder="1"/>
    <xf numFmtId="0" fontId="1" fillId="4" borderId="3" xfId="4" applyBorder="1" applyAlignment="1">
      <alignment horizontal="center"/>
    </xf>
    <xf numFmtId="0" fontId="1" fillId="4" borderId="4" xfId="4" applyBorder="1" applyAlignment="1">
      <alignment horizontal="center"/>
    </xf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164" fontId="3" fillId="2" borderId="1" xfId="2" applyNumberFormat="1" applyBorder="1"/>
    <xf numFmtId="16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164" fontId="1" fillId="3" borderId="1" xfId="3" applyNumberFormat="1" applyBorder="1" applyAlignment="1"/>
    <xf numFmtId="0" fontId="7" fillId="2" borderId="1" xfId="2" applyFont="1" applyBorder="1"/>
    <xf numFmtId="16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164" fontId="1" fillId="4" borderId="1" xfId="1" applyFill="1" applyBorder="1"/>
    <xf numFmtId="164" fontId="4" fillId="4" borderId="1" xfId="1" applyFont="1" applyFill="1" applyBorder="1"/>
    <xf numFmtId="164" fontId="1" fillId="4" borderId="1" xfId="4" applyNumberFormat="1" applyBorder="1"/>
    <xf numFmtId="164" fontId="4" fillId="4" borderId="1" xfId="4" applyNumberFormat="1" applyFont="1" applyBorder="1"/>
    <xf numFmtId="0" fontId="1" fillId="3" borderId="1" xfId="3" applyBorder="1" applyAlignment="1">
      <alignment horizontal="center"/>
    </xf>
    <xf numFmtId="164" fontId="1" fillId="3" borderId="1" xfId="1" applyFill="1" applyBorder="1" applyAlignment="1"/>
    <xf numFmtId="168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164" fontId="3" fillId="2" borderId="1" xfId="2" applyNumberFormat="1" applyBorder="1" applyAlignment="1"/>
    <xf numFmtId="16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166" fontId="1" fillId="3" borderId="5" xfId="3" applyNumberFormat="1" applyBorder="1" applyAlignment="1">
      <alignment horizontal="center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164" fontId="1" fillId="3" borderId="1" xfId="1" applyFill="1" applyBorder="1" applyAlignment="1">
      <alignment horizontal="center"/>
    </xf>
    <xf numFmtId="168" fontId="1" fillId="3" borderId="1" xfId="3" applyNumberFormat="1" applyBorder="1"/>
    <xf numFmtId="168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164" fontId="3" fillId="8" borderId="1" xfId="2" applyNumberFormat="1" applyFill="1" applyBorder="1"/>
    <xf numFmtId="16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1" fillId="9" borderId="1" xfId="3" applyFill="1" applyBorder="1"/>
    <xf numFmtId="0" fontId="1" fillId="9" borderId="1" xfId="3" applyNumberFormat="1" applyFill="1" applyBorder="1" applyAlignment="1">
      <alignment horizontal="center"/>
    </xf>
    <xf numFmtId="164" fontId="1" fillId="9" borderId="1" xfId="1" applyFill="1" applyBorder="1" applyAlignment="1"/>
    <xf numFmtId="0" fontId="0" fillId="4" borderId="2" xfId="4" applyFont="1" applyBorder="1" applyAlignment="1">
      <alignment horizontal="left"/>
    </xf>
    <xf numFmtId="0" fontId="0" fillId="4" borderId="2" xfId="4" applyFont="1" applyBorder="1" applyAlignment="1"/>
    <xf numFmtId="0" fontId="1" fillId="4" borderId="3" xfId="4" applyBorder="1" applyAlignment="1"/>
    <xf numFmtId="0" fontId="1" fillId="4" borderId="4" xfId="4" applyBorder="1" applyAlignment="1"/>
    <xf numFmtId="0" fontId="0" fillId="5" borderId="1" xfId="5" applyFont="1" applyBorder="1" applyAlignment="1">
      <alignment horizontal="center"/>
    </xf>
    <xf numFmtId="0" fontId="0" fillId="4" borderId="2" xfId="4" applyFont="1" applyBorder="1" applyAlignment="1">
      <alignment horizontal="left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0" fillId="10" borderId="21" xfId="0" applyNumberFormat="1" applyFill="1" applyBorder="1" applyAlignment="1">
      <alignment horizontal="center" vertical="center"/>
    </xf>
    <xf numFmtId="164" fontId="0" fillId="10" borderId="17" xfId="0" applyNumberFormat="1" applyFill="1" applyBorder="1" applyAlignment="1">
      <alignment horizontal="center" vertical="center"/>
    </xf>
    <xf numFmtId="164" fontId="0" fillId="10" borderId="18" xfId="0" applyNumberFormat="1" applyFill="1" applyBorder="1" applyAlignment="1">
      <alignment horizontal="center" vertical="center"/>
    </xf>
    <xf numFmtId="164" fontId="0" fillId="10" borderId="20" xfId="0" applyNumberForma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31" xfId="0" applyFont="1" applyFill="1" applyBorder="1" applyAlignment="1">
      <alignment horizontal="center" vertical="center" wrapText="1"/>
    </xf>
    <xf numFmtId="49" fontId="0" fillId="11" borderId="16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9" xfId="0" applyNumberForma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12" fillId="2" borderId="1" xfId="2" applyFont="1" applyBorder="1"/>
    <xf numFmtId="164" fontId="12" fillId="2" borderId="1" xfId="2" applyNumberFormat="1" applyFont="1" applyBorder="1"/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8" fontId="7" fillId="2" borderId="1" xfId="2" applyNumberFormat="1" applyFont="1" applyBorder="1"/>
    <xf numFmtId="0" fontId="2" fillId="0" borderId="42" xfId="0" applyFont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8" fillId="0" borderId="0" xfId="0" applyFont="1" applyAlignment="1">
      <alignment horizontal="center"/>
    </xf>
    <xf numFmtId="0" fontId="1" fillId="4" borderId="1" xfId="4" applyBorder="1"/>
    <xf numFmtId="0" fontId="0" fillId="4" borderId="2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44" fontId="7" fillId="2" borderId="1" xfId="2" applyNumberFormat="1" applyFont="1" applyBorder="1"/>
    <xf numFmtId="0" fontId="2" fillId="6" borderId="1" xfId="5" applyFont="1" applyFill="1" applyBorder="1"/>
    <xf numFmtId="0" fontId="0" fillId="7" borderId="1" xfId="5" applyFont="1" applyFill="1" applyBorder="1"/>
    <xf numFmtId="0" fontId="1" fillId="7" borderId="1" xfId="5" applyFill="1" applyBorder="1"/>
    <xf numFmtId="164" fontId="1" fillId="7" borderId="1" xfId="1" applyFill="1" applyBorder="1"/>
    <xf numFmtId="44" fontId="4" fillId="7" borderId="1" xfId="5" applyNumberFormat="1" applyFont="1" applyFill="1" applyBorder="1"/>
    <xf numFmtId="0" fontId="4" fillId="7" borderId="1" xfId="5" applyFont="1" applyFill="1" applyBorder="1"/>
    <xf numFmtId="164" fontId="4" fillId="7" borderId="1" xfId="1" applyFont="1" applyFill="1" applyBorder="1"/>
    <xf numFmtId="0" fontId="4" fillId="6" borderId="1" xfId="5" applyFont="1" applyFill="1" applyBorder="1"/>
    <xf numFmtId="164" fontId="4" fillId="6" borderId="1" xfId="5" applyNumberFormat="1" applyFont="1" applyFill="1" applyBorder="1"/>
    <xf numFmtId="0" fontId="2" fillId="7" borderId="1" xfId="5" applyFont="1" applyFill="1" applyBorder="1"/>
    <xf numFmtId="164" fontId="2" fillId="7" borderId="1" xfId="1" applyFont="1" applyFill="1" applyBorder="1"/>
    <xf numFmtId="44" fontId="7" fillId="7" borderId="1" xfId="5" applyNumberFormat="1" applyFont="1" applyFill="1" applyBorder="1"/>
    <xf numFmtId="164" fontId="1" fillId="5" borderId="1" xfId="1" applyFill="1" applyBorder="1"/>
    <xf numFmtId="0" fontId="1" fillId="5" borderId="1" xfId="1" applyNumberFormat="1" applyFill="1" applyBorder="1"/>
    <xf numFmtId="43" fontId="1" fillId="3" borderId="5" xfId="3" applyNumberFormat="1" applyBorder="1" applyAlignment="1">
      <alignment horizontal="center"/>
    </xf>
    <xf numFmtId="164" fontId="1" fillId="3" borderId="1" xfId="3" applyNumberFormat="1" applyBorder="1" applyAlignment="1">
      <alignment vertical="center" shrinkToFit="1"/>
    </xf>
    <xf numFmtId="43" fontId="1" fillId="3" borderId="1" xfId="3" applyNumberFormat="1" applyBorder="1" applyAlignment="1">
      <alignment horizontal="center"/>
    </xf>
    <xf numFmtId="0" fontId="0" fillId="4" borderId="2" xfId="4" applyFont="1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2" xfId="4" applyFont="1" applyBorder="1" applyAlignment="1">
      <alignment horizontal="left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164" fontId="13" fillId="6" borderId="1" xfId="5" applyNumberFormat="1" applyFont="1" applyFill="1" applyBorder="1"/>
    <xf numFmtId="0" fontId="0" fillId="3" borderId="1" xfId="3" applyFont="1" applyBorder="1"/>
    <xf numFmtId="0" fontId="0" fillId="3" borderId="1" xfId="3" applyFont="1" applyBorder="1" applyAlignment="1">
      <alignment horizontal="center" vertical="center"/>
    </xf>
    <xf numFmtId="0" fontId="4" fillId="12" borderId="1" xfId="5" applyFont="1" applyFill="1" applyBorder="1" applyAlignment="1"/>
    <xf numFmtId="164" fontId="4" fillId="12" borderId="1" xfId="5" applyNumberFormat="1" applyFont="1" applyFill="1" applyBorder="1" applyAlignment="1"/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4" borderId="1" xfId="4" applyFont="1" applyBorder="1"/>
    <xf numFmtId="0" fontId="5" fillId="2" borderId="1" xfId="2" applyFont="1" applyBorder="1" applyAlignment="1">
      <alignment horizontal="center" vertical="center"/>
    </xf>
    <xf numFmtId="0" fontId="6" fillId="4" borderId="1" xfId="4" applyFont="1" applyBorder="1" applyAlignment="1">
      <alignment horizontal="left" vertical="top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6" fillId="4" borderId="1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9" fillId="2" borderId="2" xfId="2" applyFont="1" applyBorder="1" applyAlignment="1">
      <alignment horizontal="center"/>
    </xf>
    <xf numFmtId="0" fontId="9" fillId="2" borderId="4" xfId="2" applyFont="1" applyBorder="1" applyAlignment="1">
      <alignment horizontal="center"/>
    </xf>
    <xf numFmtId="0" fontId="1" fillId="4" borderId="1" xfId="4" applyBorder="1"/>
    <xf numFmtId="0" fontId="1" fillId="5" borderId="1" xfId="5" applyBorder="1" applyAlignment="1">
      <alignment horizontal="center" vertic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5" borderId="2" xfId="5" applyBorder="1" applyAlignment="1">
      <alignment horizontal="left"/>
    </xf>
    <xf numFmtId="0" fontId="1" fillId="5" borderId="3" xfId="5" applyBorder="1" applyAlignment="1">
      <alignment horizontal="left"/>
    </xf>
    <xf numFmtId="0" fontId="1" fillId="5" borderId="4" xfId="5" applyBorder="1" applyAlignment="1">
      <alignment horizontal="left"/>
    </xf>
    <xf numFmtId="0" fontId="1" fillId="5" borderId="2" xfId="5" applyBorder="1" applyAlignment="1">
      <alignment horizontal="center" vertical="center"/>
    </xf>
    <xf numFmtId="0" fontId="1" fillId="5" borderId="3" xfId="5" applyBorder="1" applyAlignment="1">
      <alignment horizontal="center" vertical="center"/>
    </xf>
    <xf numFmtId="0" fontId="1" fillId="5" borderId="4" xfId="5" applyBorder="1" applyAlignment="1">
      <alignment horizontal="center" vertical="center"/>
    </xf>
    <xf numFmtId="0" fontId="1" fillId="4" borderId="12" xfId="4" applyBorder="1"/>
    <xf numFmtId="0" fontId="1" fillId="4" borderId="5" xfId="4" applyBorder="1"/>
    <xf numFmtId="0" fontId="5" fillId="2" borderId="7" xfId="2" applyFont="1" applyBorder="1" applyAlignment="1">
      <alignment horizontal="center" vertical="center"/>
    </xf>
    <xf numFmtId="0" fontId="5" fillId="2" borderId="6" xfId="2" applyFont="1" applyBorder="1" applyAlignment="1">
      <alignment horizontal="center" vertical="center"/>
    </xf>
    <xf numFmtId="0" fontId="5" fillId="2" borderId="8" xfId="2" applyFont="1" applyBorder="1" applyAlignment="1">
      <alignment horizontal="center" vertical="center"/>
    </xf>
    <xf numFmtId="0" fontId="5" fillId="2" borderId="9" xfId="2" applyFont="1" applyBorder="1" applyAlignment="1">
      <alignment horizontal="center" vertical="center"/>
    </xf>
    <xf numFmtId="0" fontId="5" fillId="2" borderId="10" xfId="2" applyFont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6" fillId="4" borderId="2" xfId="4" applyFont="1" applyBorder="1" applyAlignment="1">
      <alignment horizontal="left" vertical="top"/>
    </xf>
    <xf numFmtId="0" fontId="6" fillId="4" borderId="4" xfId="4" applyFont="1" applyBorder="1" applyAlignment="1">
      <alignment horizontal="left" vertical="top"/>
    </xf>
    <xf numFmtId="0" fontId="0" fillId="5" borderId="1" xfId="5" applyFont="1" applyBorder="1" applyAlignment="1">
      <alignment horizontal="center" vertical="center"/>
    </xf>
    <xf numFmtId="0" fontId="0" fillId="5" borderId="2" xfId="5" applyFont="1" applyBorder="1" applyAlignment="1">
      <alignment horizontal="center" vertical="center"/>
    </xf>
    <xf numFmtId="0" fontId="0" fillId="5" borderId="3" xfId="5" applyFont="1" applyBorder="1" applyAlignment="1">
      <alignment horizontal="center" vertical="center"/>
    </xf>
    <xf numFmtId="0" fontId="0" fillId="5" borderId="4" xfId="5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4" fillId="2" borderId="9" xfId="2" applyFont="1" applyBorder="1" applyAlignment="1">
      <alignment horizontal="left"/>
    </xf>
    <xf numFmtId="0" fontId="4" fillId="2" borderId="10" xfId="2" applyFont="1" applyBorder="1" applyAlignment="1">
      <alignment horizontal="left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  <xf numFmtId="0" fontId="0" fillId="4" borderId="3" xfId="4" applyFont="1" applyBorder="1" applyAlignment="1">
      <alignment horizontal="left"/>
    </xf>
    <xf numFmtId="0" fontId="2" fillId="5" borderId="1" xfId="5" applyFont="1" applyBorder="1" applyAlignment="1">
      <alignment horizontal="center" vertical="center"/>
    </xf>
  </cellXfs>
  <cellStyles count="6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A68A9A-0414-4CFC-A311-1735F330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37A706F-44ED-4530-8214-DB122A9AF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C96274-152D-48CD-A492-B5FBC0110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0D6848E-5C21-4C40-8B64-70068D7D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264958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36B260F-F3CE-4745-B26C-E567EB91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30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E7005B-E9C4-4889-AE99-2D0CEB03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264958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FE84452-8598-4C88-9999-55B4CC2E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30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74D5E0-2088-40EC-94E4-408AF96C4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3F06FC-FFD7-453E-89C6-97B58EA98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3D3B352-94CE-4C69-B68A-AD369C81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4951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BF874A4-3BA8-4502-A4AA-403FD844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4951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31B5787-44A7-4790-BC63-DED19059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495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3949C5-9EC0-4ABB-BF72-03A623AF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264958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3753496-D912-4500-9CB1-4DCFB08F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3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264958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7A4F386-03BE-433E-92EB-1CB06841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330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42823E-9273-4DAC-B3BD-D32E1185B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242546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956C107-806A-4019-AE2B-7EBC61231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3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242546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56364D9-9232-4B95-A924-9B506C196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330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250187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82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250187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4786C6-E8B1-4B42-B10F-07F5A1C6C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82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242567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42950E3-AA30-44B8-9177-6B0B2B1F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E65229-1860-4178-9710-B9AC7F4A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234575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269FDF-C274-47D9-8607-22AE6F3E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026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229310-B5C4-4D42-AF08-F46AE37F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026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99D0D2-6071-40E7-B0F3-0BC2FC3C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281493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E20A624-FF11-41BB-A2B8-5F9BDF9C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495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E4DDB-C107-4221-B929-1D4F1AFD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4D6DBE-040D-42E4-BE7B-3D25C906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DCBBCEA-B12A-4985-85BC-DC0020826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2</xdr:row>
      <xdr:rowOff>29282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3950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2</xdr:row>
      <xdr:rowOff>67307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2</xdr:row>
      <xdr:rowOff>67307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5603E4-55DB-412E-A6E3-9E59A375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B58D49-6F86-4ABE-90A0-70081461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1DD08D-6BB5-4787-8712-0297CDFE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6B28C5C-8D2C-4B6C-AC84-8750FC45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930F96C-D682-474E-8CA1-C7DE0128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E336D3-3BD6-450B-87AC-3D0E1CEE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ED27D6-8865-40F2-B1D0-D9E89166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97A66E-C03B-470C-A0B7-CE353228B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287208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C5464BE-525B-44C6-A8D8-1B522D690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5296"/>
        </a:xfrm>
        <a:prstGeom prst="rect">
          <a:avLst/>
        </a:prstGeom>
      </xdr:spPr>
    </xdr:pic>
    <xdr:clientData/>
  </xdr:twoCellAnchor>
  <xdr:twoCellAnchor editAs="oneCell">
    <xdr:from>
      <xdr:col>0</xdr:col>
      <xdr:colOff>263226</xdr:colOff>
      <xdr:row>0</xdr:row>
      <xdr:rowOff>22412</xdr:rowOff>
    </xdr:from>
    <xdr:to>
      <xdr:col>0</xdr:col>
      <xdr:colOff>1630344</xdr:colOff>
      <xdr:row>1</xdr:row>
      <xdr:rowOff>295276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3057D83-08E8-4F0E-A41A-97F1D61D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26" y="22412"/>
          <a:ext cx="1367118" cy="46336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5E0120-5A83-4F3F-A733-7CB3E850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130F200-727F-403C-81E8-0C086BA0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AADEC1C-FF49-4E4E-A976-BAB98438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53686B-F14A-40FA-AF2A-B7CBA3CF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ADD9C-6F81-488D-949F-3AB6A562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257786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80BB93-DE50-484B-87E1-208ABD54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257786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8309F7-D8BC-460D-9693-DA9F0237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518098-1A6B-4302-8F38-1FB2C455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9B31C6-86F6-495C-8344-08DF7B32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F6678D-46B6-4008-B232-3AF616C1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333B07E-D3D4-47B1-9EB0-A0ADFD19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1D8FF8-D1E4-4A02-AD15-5AA61EB7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B63B3D-F6B4-4F6C-A78F-35C7ADE0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2CC1BD-51D4-4A7E-B36A-5984744F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264958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86106D-3DAE-4499-B34E-195FD66A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3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ora/Desktop/Planilhas%20Sicoob/Planilhas%20Sicoob%20-%20%20Outub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 Baixa"/>
      <sheetName val="Milho Média"/>
      <sheetName val="Milho - Alta"/>
      <sheetName val="Milho Silagem "/>
      <sheetName val="Referencia Milho"/>
      <sheetName val="LISTA INSUMOS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Repolho"/>
      <sheetName val="Referência Repolho"/>
      <sheetName val="Sorgo"/>
      <sheetName val="Referência Sorgo "/>
      <sheetName val="Batata"/>
      <sheetName val="Referência Batata"/>
      <sheetName val="Cana de Açúcar "/>
      <sheetName val="Referência C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>
        <row r="55">
          <cell r="A55" t="str">
            <v>São Gotardo/MG  06 de Dezembro de 2021</v>
          </cell>
        </row>
      </sheetData>
      <sheetData sheetId="1">
        <row r="6">
          <cell r="D6">
            <v>4200</v>
          </cell>
        </row>
        <row r="7">
          <cell r="D7">
            <v>210</v>
          </cell>
        </row>
        <row r="9">
          <cell r="D9">
            <v>111</v>
          </cell>
        </row>
        <row r="10">
          <cell r="D10">
            <v>331.66666666666669</v>
          </cell>
        </row>
        <row r="11">
          <cell r="D11">
            <v>67</v>
          </cell>
        </row>
        <row r="12">
          <cell r="D12">
            <v>79.333333333333329</v>
          </cell>
        </row>
        <row r="13">
          <cell r="D13">
            <v>49</v>
          </cell>
        </row>
        <row r="14">
          <cell r="D14">
            <v>1750</v>
          </cell>
        </row>
        <row r="15">
          <cell r="D15">
            <v>640</v>
          </cell>
        </row>
        <row r="16">
          <cell r="D16">
            <v>208.8</v>
          </cell>
        </row>
        <row r="17">
          <cell r="D17">
            <v>72</v>
          </cell>
        </row>
        <row r="18">
          <cell r="D18">
            <v>129.36000000000001</v>
          </cell>
        </row>
        <row r="19">
          <cell r="D19">
            <v>258</v>
          </cell>
        </row>
        <row r="20">
          <cell r="D20">
            <v>228.5</v>
          </cell>
        </row>
        <row r="22">
          <cell r="D22">
            <v>20</v>
          </cell>
        </row>
        <row r="23">
          <cell r="D23">
            <v>36.9</v>
          </cell>
        </row>
        <row r="24">
          <cell r="D24">
            <v>12</v>
          </cell>
        </row>
        <row r="25">
          <cell r="D25">
            <v>190</v>
          </cell>
        </row>
        <row r="27">
          <cell r="D27">
            <v>94</v>
          </cell>
        </row>
        <row r="28">
          <cell r="D28">
            <v>568.5</v>
          </cell>
        </row>
        <row r="29">
          <cell r="D29">
            <v>72</v>
          </cell>
        </row>
      </sheetData>
      <sheetData sheetId="2"/>
      <sheetData sheetId="3">
        <row r="6">
          <cell r="D6">
            <v>4200</v>
          </cell>
        </row>
        <row r="7">
          <cell r="D7">
            <v>210</v>
          </cell>
        </row>
        <row r="9">
          <cell r="D9">
            <v>111</v>
          </cell>
        </row>
        <row r="10">
          <cell r="D10">
            <v>331.66666666666669</v>
          </cell>
        </row>
        <row r="11">
          <cell r="D11">
            <v>67</v>
          </cell>
        </row>
        <row r="12">
          <cell r="D12">
            <v>79.333333333333329</v>
          </cell>
        </row>
        <row r="13">
          <cell r="D13">
            <v>49</v>
          </cell>
        </row>
        <row r="14">
          <cell r="D14">
            <v>1750</v>
          </cell>
        </row>
        <row r="15">
          <cell r="D15">
            <v>640</v>
          </cell>
        </row>
        <row r="16">
          <cell r="D16">
            <v>208.8</v>
          </cell>
        </row>
        <row r="17">
          <cell r="D17">
            <v>72</v>
          </cell>
        </row>
        <row r="18">
          <cell r="D18">
            <v>129.36000000000001</v>
          </cell>
        </row>
        <row r="19">
          <cell r="D19">
            <v>258</v>
          </cell>
        </row>
        <row r="20">
          <cell r="D20">
            <v>228.5</v>
          </cell>
        </row>
        <row r="22">
          <cell r="D22">
            <v>20</v>
          </cell>
        </row>
        <row r="23">
          <cell r="D23">
            <v>36.9</v>
          </cell>
        </row>
        <row r="24">
          <cell r="D24">
            <v>12</v>
          </cell>
        </row>
        <row r="25">
          <cell r="D25">
            <v>190</v>
          </cell>
        </row>
        <row r="27">
          <cell r="D27">
            <v>94</v>
          </cell>
        </row>
        <row r="28">
          <cell r="D28">
            <v>568.5</v>
          </cell>
        </row>
        <row r="29">
          <cell r="D29">
            <v>72</v>
          </cell>
        </row>
      </sheetData>
      <sheetData sheetId="4"/>
      <sheetData sheetId="5">
        <row r="6">
          <cell r="D6">
            <v>4200</v>
          </cell>
        </row>
        <row r="7">
          <cell r="D7">
            <v>240</v>
          </cell>
        </row>
        <row r="8">
          <cell r="D8">
            <v>350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111</v>
          </cell>
        </row>
        <row r="12">
          <cell r="C12">
            <v>1.2</v>
          </cell>
          <cell r="D12">
            <v>331.66666666666669</v>
          </cell>
        </row>
        <row r="13">
          <cell r="C13">
            <v>6</v>
          </cell>
          <cell r="D13">
            <v>67</v>
          </cell>
        </row>
        <row r="14">
          <cell r="C14">
            <v>2</v>
          </cell>
          <cell r="D14">
            <v>79.333333333333329</v>
          </cell>
        </row>
        <row r="16">
          <cell r="C16">
            <v>1</v>
          </cell>
          <cell r="D16">
            <v>227.5</v>
          </cell>
        </row>
        <row r="17">
          <cell r="C17">
            <v>1</v>
          </cell>
          <cell r="D17">
            <v>380</v>
          </cell>
        </row>
        <row r="18">
          <cell r="C18">
            <v>0.7</v>
          </cell>
          <cell r="D18">
            <v>212.4</v>
          </cell>
        </row>
        <row r="19">
          <cell r="C19">
            <v>2</v>
          </cell>
          <cell r="D19">
            <v>132</v>
          </cell>
        </row>
        <row r="20">
          <cell r="C20">
            <v>1.2</v>
          </cell>
          <cell r="D20">
            <v>272.5</v>
          </cell>
        </row>
        <row r="21">
          <cell r="C21">
            <v>1.25</v>
          </cell>
          <cell r="D21">
            <v>72</v>
          </cell>
        </row>
        <row r="23">
          <cell r="C23">
            <v>0.6</v>
          </cell>
          <cell r="D23">
            <v>258</v>
          </cell>
        </row>
        <row r="24">
          <cell r="C24">
            <v>0.4</v>
          </cell>
          <cell r="D24">
            <v>228.5</v>
          </cell>
        </row>
        <row r="26">
          <cell r="C26">
            <v>15</v>
          </cell>
          <cell r="D26">
            <v>20</v>
          </cell>
        </row>
        <row r="27">
          <cell r="C27">
            <v>1.8</v>
          </cell>
          <cell r="D27">
            <v>36.9</v>
          </cell>
        </row>
        <row r="28">
          <cell r="C28">
            <v>3</v>
          </cell>
          <cell r="D28">
            <v>12</v>
          </cell>
        </row>
        <row r="29">
          <cell r="C29">
            <v>1.2</v>
          </cell>
          <cell r="D29">
            <v>190</v>
          </cell>
        </row>
        <row r="32">
          <cell r="C32">
            <v>3</v>
          </cell>
          <cell r="D32">
            <v>94</v>
          </cell>
        </row>
        <row r="33">
          <cell r="C33">
            <v>0.08</v>
          </cell>
          <cell r="D33">
            <v>568.5</v>
          </cell>
        </row>
        <row r="34">
          <cell r="C34">
            <v>0.05</v>
          </cell>
          <cell r="D34">
            <v>2605</v>
          </cell>
        </row>
        <row r="35">
          <cell r="C35">
            <v>0.5</v>
          </cell>
          <cell r="D35">
            <v>72</v>
          </cell>
        </row>
      </sheetData>
      <sheetData sheetId="6"/>
      <sheetData sheetId="7"/>
      <sheetData sheetId="8">
        <row r="6">
          <cell r="D6">
            <v>2700</v>
          </cell>
        </row>
        <row r="7">
          <cell r="D7">
            <v>240</v>
          </cell>
        </row>
        <row r="8">
          <cell r="D8">
            <v>3900</v>
          </cell>
        </row>
        <row r="9">
          <cell r="D9">
            <v>4845</v>
          </cell>
        </row>
        <row r="10">
          <cell r="D10">
            <v>350</v>
          </cell>
        </row>
        <row r="12">
          <cell r="D12">
            <v>162</v>
          </cell>
        </row>
        <row r="13">
          <cell r="D13">
            <v>111</v>
          </cell>
        </row>
        <row r="14">
          <cell r="D14">
            <v>331.66666666666669</v>
          </cell>
        </row>
        <row r="15">
          <cell r="D15">
            <v>16.5</v>
          </cell>
        </row>
        <row r="16">
          <cell r="D16">
            <v>132</v>
          </cell>
        </row>
        <row r="17">
          <cell r="D17">
            <v>227.5</v>
          </cell>
        </row>
        <row r="18">
          <cell r="D18">
            <v>212.4</v>
          </cell>
        </row>
        <row r="19">
          <cell r="D19">
            <v>64.8</v>
          </cell>
        </row>
        <row r="20">
          <cell r="D20">
            <v>72</v>
          </cell>
        </row>
        <row r="21">
          <cell r="D21">
            <v>228.5</v>
          </cell>
        </row>
        <row r="22">
          <cell r="D22">
            <v>20</v>
          </cell>
        </row>
        <row r="23">
          <cell r="D23">
            <v>36.9</v>
          </cell>
        </row>
        <row r="24">
          <cell r="D24">
            <v>12</v>
          </cell>
        </row>
        <row r="25">
          <cell r="D25">
            <v>147</v>
          </cell>
        </row>
        <row r="26">
          <cell r="D26">
            <v>77</v>
          </cell>
        </row>
        <row r="27">
          <cell r="D27">
            <v>1.8</v>
          </cell>
        </row>
        <row r="28">
          <cell r="D28">
            <v>80.5</v>
          </cell>
        </row>
        <row r="29">
          <cell r="D29">
            <v>72</v>
          </cell>
        </row>
      </sheetData>
      <sheetData sheetId="9"/>
      <sheetData sheetId="10">
        <row r="6">
          <cell r="D6">
            <v>4400</v>
          </cell>
        </row>
        <row r="7">
          <cell r="D7">
            <v>240</v>
          </cell>
        </row>
        <row r="8">
          <cell r="D8">
            <v>3900</v>
          </cell>
        </row>
        <row r="9">
          <cell r="D9">
            <v>350</v>
          </cell>
        </row>
        <row r="10">
          <cell r="D10">
            <v>15.6</v>
          </cell>
        </row>
        <row r="15">
          <cell r="D15">
            <v>110</v>
          </cell>
        </row>
        <row r="19">
          <cell r="D19">
            <v>9</v>
          </cell>
        </row>
        <row r="20">
          <cell r="D20">
            <v>20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5300</v>
          </cell>
        </row>
        <row r="25">
          <cell r="D25">
            <v>4845</v>
          </cell>
        </row>
        <row r="26">
          <cell r="D26">
            <v>65.5</v>
          </cell>
        </row>
        <row r="27">
          <cell r="D27">
            <v>95</v>
          </cell>
        </row>
        <row r="28">
          <cell r="D28">
            <v>52.8</v>
          </cell>
        </row>
        <row r="29">
          <cell r="D29">
            <v>520</v>
          </cell>
        </row>
        <row r="30">
          <cell r="D30">
            <v>206</v>
          </cell>
        </row>
        <row r="31">
          <cell r="D31">
            <v>0</v>
          </cell>
        </row>
      </sheetData>
      <sheetData sheetId="11"/>
      <sheetData sheetId="12"/>
      <sheetData sheetId="13">
        <row r="7">
          <cell r="D7">
            <v>4200</v>
          </cell>
        </row>
        <row r="8">
          <cell r="D8">
            <v>3700</v>
          </cell>
        </row>
        <row r="10">
          <cell r="D10">
            <v>5200</v>
          </cell>
        </row>
        <row r="11">
          <cell r="D11">
            <v>22</v>
          </cell>
        </row>
        <row r="12">
          <cell r="D12">
            <v>225</v>
          </cell>
        </row>
        <row r="13">
          <cell r="D13">
            <v>206</v>
          </cell>
        </row>
        <row r="14">
          <cell r="D14">
            <v>58</v>
          </cell>
        </row>
        <row r="15">
          <cell r="D15">
            <v>22</v>
          </cell>
        </row>
        <row r="16">
          <cell r="D16">
            <v>26</v>
          </cell>
        </row>
        <row r="17">
          <cell r="D17">
            <v>79.349999999999994</v>
          </cell>
        </row>
        <row r="18">
          <cell r="D18">
            <v>276.5</v>
          </cell>
        </row>
        <row r="19">
          <cell r="D19">
            <v>162</v>
          </cell>
        </row>
        <row r="20">
          <cell r="D20">
            <v>67</v>
          </cell>
        </row>
        <row r="21">
          <cell r="D21">
            <v>158</v>
          </cell>
        </row>
        <row r="22">
          <cell r="D22">
            <v>101</v>
          </cell>
        </row>
      </sheetData>
      <sheetData sheetId="14"/>
      <sheetData sheetId="15"/>
      <sheetData sheetId="16"/>
      <sheetData sheetId="17"/>
      <sheetData sheetId="18">
        <row r="6">
          <cell r="B6" t="str">
            <v>Ton</v>
          </cell>
          <cell r="C6">
            <v>0.5</v>
          </cell>
          <cell r="D6">
            <v>240</v>
          </cell>
          <cell r="E6">
            <v>120</v>
          </cell>
        </row>
        <row r="7">
          <cell r="B7" t="str">
            <v>Ton</v>
          </cell>
          <cell r="C7">
            <v>0.4</v>
          </cell>
          <cell r="D7">
            <v>4200</v>
          </cell>
          <cell r="E7">
            <v>1680</v>
          </cell>
        </row>
        <row r="8">
          <cell r="D8">
            <v>845.11111111111109</v>
          </cell>
        </row>
        <row r="11">
          <cell r="B11" t="str">
            <v>L</v>
          </cell>
          <cell r="C11">
            <v>2.5</v>
          </cell>
          <cell r="D11">
            <v>47.52</v>
          </cell>
        </row>
        <row r="12">
          <cell r="B12" t="str">
            <v>Kg</v>
          </cell>
          <cell r="C12">
            <v>1.8</v>
          </cell>
          <cell r="D12">
            <v>94</v>
          </cell>
        </row>
        <row r="13">
          <cell r="B13" t="str">
            <v>L</v>
          </cell>
          <cell r="C13">
            <v>2</v>
          </cell>
          <cell r="D13">
            <v>70</v>
          </cell>
        </row>
        <row r="14">
          <cell r="B14" t="str">
            <v>Kg</v>
          </cell>
          <cell r="C14">
            <v>0.08</v>
          </cell>
          <cell r="D14">
            <v>568.5</v>
          </cell>
        </row>
        <row r="15">
          <cell r="B15" t="str">
            <v>L</v>
          </cell>
          <cell r="C15">
            <v>1</v>
          </cell>
          <cell r="D15">
            <v>52</v>
          </cell>
        </row>
        <row r="16">
          <cell r="B16" t="str">
            <v>L</v>
          </cell>
          <cell r="C16">
            <v>2.5</v>
          </cell>
          <cell r="D16">
            <v>47.52</v>
          </cell>
        </row>
        <row r="17">
          <cell r="B17" t="str">
            <v>Kg</v>
          </cell>
          <cell r="C17">
            <v>1.8</v>
          </cell>
          <cell r="D17">
            <v>94</v>
          </cell>
        </row>
        <row r="18">
          <cell r="B18" t="str">
            <v>L</v>
          </cell>
          <cell r="C18">
            <v>0.2</v>
          </cell>
          <cell r="D18">
            <v>211.92</v>
          </cell>
        </row>
        <row r="19">
          <cell r="B19" t="str">
            <v>L</v>
          </cell>
          <cell r="C19">
            <v>1</v>
          </cell>
          <cell r="D19">
            <v>38.25</v>
          </cell>
        </row>
        <row r="20">
          <cell r="B20" t="str">
            <v>L</v>
          </cell>
          <cell r="C20">
            <v>0.1</v>
          </cell>
          <cell r="D20">
            <v>26.27</v>
          </cell>
        </row>
        <row r="21">
          <cell r="C21">
            <v>0.4</v>
          </cell>
          <cell r="D21">
            <v>235.76</v>
          </cell>
        </row>
        <row r="22">
          <cell r="B22" t="str">
            <v>L</v>
          </cell>
          <cell r="C22">
            <v>0.15</v>
          </cell>
          <cell r="D22">
            <v>189.6</v>
          </cell>
        </row>
        <row r="23">
          <cell r="B23" t="str">
            <v>L</v>
          </cell>
          <cell r="C23">
            <v>0.4</v>
          </cell>
          <cell r="D23">
            <v>325</v>
          </cell>
        </row>
        <row r="24">
          <cell r="B24" t="str">
            <v>L</v>
          </cell>
          <cell r="C24">
            <v>0.2</v>
          </cell>
          <cell r="D24">
            <v>123</v>
          </cell>
        </row>
        <row r="25">
          <cell r="B25" t="str">
            <v>L</v>
          </cell>
          <cell r="C25">
            <v>1</v>
          </cell>
          <cell r="D25">
            <v>26</v>
          </cell>
        </row>
        <row r="26">
          <cell r="B26" t="str">
            <v>L</v>
          </cell>
          <cell r="C26">
            <v>1.5</v>
          </cell>
          <cell r="D26">
            <v>33</v>
          </cell>
        </row>
        <row r="27">
          <cell r="B27" t="str">
            <v>Kg</v>
          </cell>
          <cell r="C27">
            <v>0.6</v>
          </cell>
          <cell r="D27">
            <v>79.333333333333329</v>
          </cell>
        </row>
        <row r="28">
          <cell r="B28" t="str">
            <v>L</v>
          </cell>
          <cell r="C28">
            <v>0.4</v>
          </cell>
          <cell r="D28">
            <v>64.8</v>
          </cell>
        </row>
        <row r="29">
          <cell r="B29" t="str">
            <v>L</v>
          </cell>
          <cell r="C29">
            <v>0.1</v>
          </cell>
          <cell r="D29">
            <v>26.27</v>
          </cell>
        </row>
        <row r="30">
          <cell r="D30">
            <v>4845</v>
          </cell>
        </row>
        <row r="31">
          <cell r="B31" t="str">
            <v>Ton</v>
          </cell>
          <cell r="C31">
            <v>0.22</v>
          </cell>
          <cell r="D31">
            <v>4600</v>
          </cell>
        </row>
      </sheetData>
      <sheetData sheetId="19"/>
      <sheetData sheetId="20"/>
      <sheetData sheetId="21">
        <row r="6">
          <cell r="D6">
            <v>240</v>
          </cell>
        </row>
        <row r="7">
          <cell r="D7">
            <v>4725</v>
          </cell>
        </row>
        <row r="8">
          <cell r="D8">
            <v>651</v>
          </cell>
        </row>
        <row r="10">
          <cell r="D10">
            <v>94</v>
          </cell>
        </row>
        <row r="11">
          <cell r="D11">
            <v>70</v>
          </cell>
        </row>
        <row r="12">
          <cell r="D12">
            <v>568.5</v>
          </cell>
        </row>
        <row r="13">
          <cell r="D13">
            <v>52</v>
          </cell>
        </row>
        <row r="14">
          <cell r="D14">
            <v>94</v>
          </cell>
        </row>
        <row r="15">
          <cell r="D15">
            <v>33</v>
          </cell>
        </row>
        <row r="16">
          <cell r="D16">
            <v>211.92</v>
          </cell>
        </row>
        <row r="17">
          <cell r="D17">
            <v>12</v>
          </cell>
        </row>
        <row r="18">
          <cell r="D18">
            <v>123</v>
          </cell>
        </row>
        <row r="19">
          <cell r="D19">
            <v>26.27</v>
          </cell>
        </row>
        <row r="20">
          <cell r="D20">
            <v>568.5</v>
          </cell>
        </row>
        <row r="21">
          <cell r="D21">
            <v>33</v>
          </cell>
        </row>
        <row r="22">
          <cell r="D22">
            <v>170.33333333333334</v>
          </cell>
        </row>
        <row r="23">
          <cell r="D23">
            <v>218</v>
          </cell>
        </row>
        <row r="24">
          <cell r="D24">
            <v>33</v>
          </cell>
        </row>
        <row r="25">
          <cell r="D25">
            <v>189.6</v>
          </cell>
        </row>
        <row r="26">
          <cell r="D26">
            <v>26</v>
          </cell>
        </row>
        <row r="27">
          <cell r="D27">
            <v>123</v>
          </cell>
        </row>
        <row r="28">
          <cell r="D28">
            <v>26.27</v>
          </cell>
        </row>
        <row r="29">
          <cell r="D29">
            <v>106.8</v>
          </cell>
        </row>
        <row r="30">
          <cell r="D30">
            <v>23</v>
          </cell>
        </row>
        <row r="31">
          <cell r="D31">
            <v>33</v>
          </cell>
        </row>
        <row r="32">
          <cell r="D32">
            <v>26.27</v>
          </cell>
        </row>
        <row r="33">
          <cell r="D33">
            <v>206</v>
          </cell>
        </row>
        <row r="34">
          <cell r="D34">
            <v>230</v>
          </cell>
        </row>
        <row r="35">
          <cell r="D35">
            <v>193.25</v>
          </cell>
        </row>
        <row r="36">
          <cell r="D36">
            <v>33</v>
          </cell>
        </row>
        <row r="37">
          <cell r="D37">
            <v>241.39499999999998</v>
          </cell>
        </row>
        <row r="38">
          <cell r="D38">
            <v>12750</v>
          </cell>
        </row>
        <row r="39">
          <cell r="D39">
            <v>4845</v>
          </cell>
        </row>
      </sheetData>
      <sheetData sheetId="22"/>
      <sheetData sheetId="23"/>
      <sheetData sheetId="24"/>
      <sheetData sheetId="25">
        <row r="6">
          <cell r="D6">
            <v>5300</v>
          </cell>
        </row>
        <row r="7">
          <cell r="D7">
            <v>791.66666666666663</v>
          </cell>
        </row>
        <row r="8">
          <cell r="D8">
            <v>240</v>
          </cell>
        </row>
        <row r="10">
          <cell r="D10">
            <v>4500</v>
          </cell>
        </row>
        <row r="11">
          <cell r="D11">
            <v>20</v>
          </cell>
        </row>
        <row r="12">
          <cell r="D12">
            <v>12</v>
          </cell>
        </row>
        <row r="13">
          <cell r="D13">
            <v>36.9</v>
          </cell>
        </row>
        <row r="14">
          <cell r="D14">
            <v>64.8</v>
          </cell>
        </row>
        <row r="15">
          <cell r="D15">
            <v>79.349999999999994</v>
          </cell>
        </row>
        <row r="16">
          <cell r="D16">
            <v>94</v>
          </cell>
        </row>
        <row r="17">
          <cell r="D17">
            <v>23</v>
          </cell>
        </row>
        <row r="18">
          <cell r="D18">
            <v>568.5</v>
          </cell>
        </row>
        <row r="19">
          <cell r="D19">
            <v>105.35</v>
          </cell>
        </row>
        <row r="20">
          <cell r="D20">
            <v>101</v>
          </cell>
        </row>
      </sheetData>
      <sheetData sheetId="26"/>
      <sheetData sheetId="27">
        <row r="6">
          <cell r="D6">
            <v>5300</v>
          </cell>
        </row>
        <row r="7">
          <cell r="D7">
            <v>2.5</v>
          </cell>
        </row>
        <row r="9">
          <cell r="D9">
            <v>94</v>
          </cell>
        </row>
        <row r="10">
          <cell r="D10">
            <v>52</v>
          </cell>
        </row>
        <row r="11">
          <cell r="D11">
            <v>54</v>
          </cell>
        </row>
        <row r="12">
          <cell r="D12">
            <v>205.25</v>
          </cell>
        </row>
        <row r="13">
          <cell r="D13">
            <v>111</v>
          </cell>
        </row>
        <row r="14">
          <cell r="D14">
            <v>189.6</v>
          </cell>
        </row>
        <row r="15">
          <cell r="D15">
            <v>79.333333333333329</v>
          </cell>
        </row>
        <row r="16">
          <cell r="D16">
            <v>22</v>
          </cell>
        </row>
        <row r="17">
          <cell r="D17">
            <v>79.333333333333329</v>
          </cell>
        </row>
        <row r="18">
          <cell r="D18">
            <v>189.6</v>
          </cell>
        </row>
        <row r="19">
          <cell r="D19">
            <v>4600</v>
          </cell>
        </row>
      </sheetData>
      <sheetData sheetId="28"/>
      <sheetData sheetId="29">
        <row r="6">
          <cell r="D6">
            <v>7900</v>
          </cell>
        </row>
        <row r="7">
          <cell r="D7">
            <v>240</v>
          </cell>
        </row>
        <row r="8">
          <cell r="D8">
            <v>3700</v>
          </cell>
        </row>
        <row r="9">
          <cell r="D9">
            <v>4400</v>
          </cell>
        </row>
        <row r="10">
          <cell r="D10">
            <v>4500</v>
          </cell>
        </row>
        <row r="11">
          <cell r="D11">
            <v>105.35</v>
          </cell>
        </row>
        <row r="12">
          <cell r="D12">
            <v>568.5</v>
          </cell>
        </row>
        <row r="13">
          <cell r="D13">
            <v>158</v>
          </cell>
        </row>
        <row r="14">
          <cell r="D14">
            <v>101</v>
          </cell>
        </row>
        <row r="15">
          <cell r="D15">
            <v>67</v>
          </cell>
        </row>
        <row r="16">
          <cell r="D16">
            <v>106.8</v>
          </cell>
        </row>
        <row r="17">
          <cell r="D17">
            <v>138</v>
          </cell>
        </row>
        <row r="18">
          <cell r="D18">
            <v>65.5</v>
          </cell>
        </row>
      </sheetData>
      <sheetData sheetId="30"/>
      <sheetData sheetId="31">
        <row r="6">
          <cell r="D6">
            <v>0.108</v>
          </cell>
        </row>
        <row r="7">
          <cell r="D7">
            <v>4725</v>
          </cell>
        </row>
        <row r="8">
          <cell r="D8">
            <v>3900</v>
          </cell>
        </row>
        <row r="9">
          <cell r="D9">
            <v>350</v>
          </cell>
        </row>
        <row r="11">
          <cell r="D11">
            <v>52.8</v>
          </cell>
        </row>
        <row r="12">
          <cell r="D12">
            <v>325</v>
          </cell>
        </row>
        <row r="13">
          <cell r="D13">
            <v>155</v>
          </cell>
        </row>
        <row r="14">
          <cell r="D14">
            <v>140</v>
          </cell>
        </row>
        <row r="15">
          <cell r="D15">
            <v>79.333333333333329</v>
          </cell>
        </row>
        <row r="16">
          <cell r="D16">
            <v>106.8</v>
          </cell>
        </row>
        <row r="17">
          <cell r="D17">
            <v>65.5</v>
          </cell>
        </row>
        <row r="18">
          <cell r="D18">
            <v>26.27</v>
          </cell>
        </row>
        <row r="19">
          <cell r="D19">
            <v>22</v>
          </cell>
        </row>
        <row r="20">
          <cell r="D20">
            <v>12</v>
          </cell>
        </row>
        <row r="21">
          <cell r="D21">
            <v>20</v>
          </cell>
        </row>
        <row r="22">
          <cell r="D22">
            <v>180.95</v>
          </cell>
        </row>
        <row r="23">
          <cell r="D23">
            <v>535</v>
          </cell>
        </row>
      </sheetData>
      <sheetData sheetId="32"/>
      <sheetData sheetId="33">
        <row r="6">
          <cell r="D6">
            <v>4200</v>
          </cell>
        </row>
        <row r="7">
          <cell r="D7">
            <v>566.5</v>
          </cell>
        </row>
        <row r="10">
          <cell r="D10">
            <v>94</v>
          </cell>
        </row>
        <row r="11">
          <cell r="D11">
            <v>70</v>
          </cell>
        </row>
        <row r="13">
          <cell r="D13">
            <v>52</v>
          </cell>
        </row>
        <row r="16">
          <cell r="D16">
            <v>211.92</v>
          </cell>
        </row>
        <row r="17">
          <cell r="D17">
            <v>38.25</v>
          </cell>
        </row>
        <row r="18">
          <cell r="D18">
            <v>26.27</v>
          </cell>
        </row>
        <row r="20">
          <cell r="D20">
            <v>189.6</v>
          </cell>
        </row>
        <row r="21">
          <cell r="D21">
            <v>325</v>
          </cell>
        </row>
        <row r="22">
          <cell r="D22">
            <v>123</v>
          </cell>
        </row>
        <row r="23">
          <cell r="D23">
            <v>26</v>
          </cell>
        </row>
        <row r="25">
          <cell r="D25">
            <v>79.333333333333329</v>
          </cell>
        </row>
      </sheetData>
      <sheetData sheetId="34"/>
      <sheetData sheetId="35">
        <row r="6">
          <cell r="C6">
            <v>5000</v>
          </cell>
        </row>
        <row r="7">
          <cell r="D7">
            <v>4725</v>
          </cell>
        </row>
        <row r="8">
          <cell r="C8">
            <v>0.8</v>
          </cell>
          <cell r="D8">
            <v>4200</v>
          </cell>
        </row>
        <row r="9">
          <cell r="C9">
            <v>1</v>
          </cell>
          <cell r="D9">
            <v>3700</v>
          </cell>
        </row>
        <row r="10">
          <cell r="C10">
            <v>2</v>
          </cell>
          <cell r="D10">
            <v>66</v>
          </cell>
        </row>
        <row r="11">
          <cell r="C11">
            <v>0.8</v>
          </cell>
          <cell r="D11">
            <v>568.5</v>
          </cell>
        </row>
        <row r="12">
          <cell r="C12">
            <v>1</v>
          </cell>
          <cell r="D12">
            <v>162</v>
          </cell>
        </row>
        <row r="13">
          <cell r="C13">
            <v>0.2</v>
          </cell>
          <cell r="D13">
            <v>276.5</v>
          </cell>
        </row>
        <row r="14">
          <cell r="C14">
            <v>4</v>
          </cell>
          <cell r="D14">
            <v>155</v>
          </cell>
        </row>
        <row r="15">
          <cell r="C15">
            <v>1</v>
          </cell>
          <cell r="D15">
            <v>158</v>
          </cell>
        </row>
        <row r="18">
          <cell r="C18">
            <v>8</v>
          </cell>
          <cell r="D18">
            <v>110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44"/>
  <sheetViews>
    <sheetView workbookViewId="0">
      <selection activeCell="M2" sqref="M2"/>
    </sheetView>
  </sheetViews>
  <sheetFormatPr defaultColWidth="11.42578125" defaultRowHeight="15" x14ac:dyDescent="0.25"/>
  <cols>
    <col min="1" max="1" width="11.42578125" style="93"/>
    <col min="2" max="2" width="15.5703125" style="96" bestFit="1" customWidth="1"/>
    <col min="3" max="3" width="16.140625" style="93" customWidth="1"/>
    <col min="4" max="4" width="17.85546875" style="93" customWidth="1"/>
    <col min="5" max="5" width="17.42578125" style="93" customWidth="1"/>
    <col min="6" max="6" width="14.5703125" style="93" customWidth="1"/>
    <col min="7" max="7" width="13.140625" style="93" customWidth="1"/>
    <col min="8" max="8" width="23.42578125" style="93" bestFit="1" customWidth="1"/>
    <col min="9" max="9" width="20.42578125" style="93" bestFit="1" customWidth="1"/>
    <col min="10" max="16384" width="11.42578125" style="93"/>
  </cols>
  <sheetData>
    <row r="1" spans="2:8" ht="15.75" thickBot="1" x14ac:dyDescent="0.3"/>
    <row r="2" spans="2:8" ht="15.75" thickBot="1" x14ac:dyDescent="0.3">
      <c r="B2" s="192" t="s">
        <v>376</v>
      </c>
      <c r="C2" s="198"/>
      <c r="D2" s="198"/>
      <c r="E2" s="198"/>
      <c r="F2" s="198"/>
      <c r="G2" s="199"/>
    </row>
    <row r="3" spans="2:8" s="94" customFormat="1" ht="45.75" thickBot="1" x14ac:dyDescent="0.3">
      <c r="B3" s="120" t="s">
        <v>338</v>
      </c>
      <c r="C3" s="107" t="s">
        <v>340</v>
      </c>
      <c r="D3" s="107" t="s">
        <v>365</v>
      </c>
      <c r="E3" s="107" t="s">
        <v>339</v>
      </c>
      <c r="F3" s="107" t="s">
        <v>408</v>
      </c>
      <c r="G3" s="108" t="s">
        <v>407</v>
      </c>
    </row>
    <row r="4" spans="2:8" x14ac:dyDescent="0.25">
      <c r="B4" s="123" t="s">
        <v>347</v>
      </c>
      <c r="C4" s="100" t="s">
        <v>343</v>
      </c>
      <c r="D4" s="100" t="s">
        <v>361</v>
      </c>
      <c r="E4" s="124">
        <f>Abacate!B54</f>
        <v>20175.400000000001</v>
      </c>
      <c r="F4" s="100">
        <v>12</v>
      </c>
      <c r="G4" s="125" t="s">
        <v>411</v>
      </c>
    </row>
    <row r="5" spans="2:8" x14ac:dyDescent="0.25">
      <c r="B5" s="114" t="s">
        <v>348</v>
      </c>
      <c r="C5" s="95" t="s">
        <v>344</v>
      </c>
      <c r="D5" s="95" t="s">
        <v>362</v>
      </c>
      <c r="E5" s="122">
        <f>'Abacate Irrigado '!B54</f>
        <v>24685</v>
      </c>
      <c r="F5" s="95">
        <v>12</v>
      </c>
      <c r="G5" s="126" t="s">
        <v>411</v>
      </c>
    </row>
    <row r="6" spans="2:8" x14ac:dyDescent="0.25">
      <c r="B6" s="114" t="s">
        <v>349</v>
      </c>
      <c r="C6" s="95" t="s">
        <v>344</v>
      </c>
      <c r="D6" s="95" t="s">
        <v>364</v>
      </c>
      <c r="E6" s="122">
        <f>Alho!B67</f>
        <v>139185.52499999999</v>
      </c>
      <c r="F6" s="95">
        <v>12</v>
      </c>
      <c r="G6" s="126" t="s">
        <v>413</v>
      </c>
    </row>
    <row r="7" spans="2:8" x14ac:dyDescent="0.25">
      <c r="B7" s="114" t="s">
        <v>360</v>
      </c>
      <c r="C7" s="95" t="s">
        <v>344</v>
      </c>
      <c r="D7" s="95" t="s">
        <v>375</v>
      </c>
      <c r="E7" s="122">
        <f>Batata!B46</f>
        <v>55978.700000000004</v>
      </c>
      <c r="F7" s="95">
        <v>12</v>
      </c>
      <c r="G7" s="126" t="s">
        <v>411</v>
      </c>
    </row>
    <row r="8" spans="2:8" x14ac:dyDescent="0.25">
      <c r="B8" s="114" t="s">
        <v>357</v>
      </c>
      <c r="C8" s="95" t="s">
        <v>344</v>
      </c>
      <c r="D8" s="95" t="s">
        <v>372</v>
      </c>
      <c r="E8" s="122">
        <f>Beterraba!B53</f>
        <v>42744.694999999992</v>
      </c>
      <c r="F8" s="95">
        <v>12</v>
      </c>
      <c r="G8" s="126" t="s">
        <v>411</v>
      </c>
    </row>
    <row r="9" spans="2:8" x14ac:dyDescent="0.25">
      <c r="B9" s="114" t="s">
        <v>341</v>
      </c>
      <c r="C9" s="95" t="s">
        <v>342</v>
      </c>
      <c r="D9" s="95" t="s">
        <v>345</v>
      </c>
      <c r="E9" s="122">
        <f>'Café-Baixa'!B52</f>
        <v>15182.923333333334</v>
      </c>
      <c r="F9" s="95">
        <v>14</v>
      </c>
      <c r="G9" s="126" t="s">
        <v>412</v>
      </c>
    </row>
    <row r="10" spans="2:8" x14ac:dyDescent="0.25">
      <c r="B10" s="114" t="s">
        <v>341</v>
      </c>
      <c r="C10" s="95" t="s">
        <v>343</v>
      </c>
      <c r="D10" s="95" t="s">
        <v>346</v>
      </c>
      <c r="E10" s="122">
        <f>'Café-Média'!B52</f>
        <v>17407.936666666668</v>
      </c>
      <c r="F10" s="95">
        <v>14</v>
      </c>
      <c r="G10" s="126" t="s">
        <v>412</v>
      </c>
    </row>
    <row r="11" spans="2:8" x14ac:dyDescent="0.25">
      <c r="B11" s="114" t="s">
        <v>341</v>
      </c>
      <c r="C11" s="95" t="s">
        <v>344</v>
      </c>
      <c r="D11" s="95" t="s">
        <v>363</v>
      </c>
      <c r="E11" s="122">
        <f>'Café-Alta'!B55</f>
        <v>20846.396666666664</v>
      </c>
      <c r="F11" s="95">
        <v>14</v>
      </c>
      <c r="G11" s="126" t="s">
        <v>412</v>
      </c>
    </row>
    <row r="12" spans="2:8" x14ac:dyDescent="0.25">
      <c r="B12" s="114" t="s">
        <v>354</v>
      </c>
      <c r="C12" s="95" t="s">
        <v>344</v>
      </c>
      <c r="D12" s="95" t="s">
        <v>372</v>
      </c>
      <c r="E12" s="122">
        <f>Cebola!B60</f>
        <v>65268.83</v>
      </c>
      <c r="F12" s="95">
        <v>12</v>
      </c>
      <c r="G12" s="126" t="s">
        <v>411</v>
      </c>
    </row>
    <row r="13" spans="2:8" x14ac:dyDescent="0.25">
      <c r="B13" s="114" t="s">
        <v>350</v>
      </c>
      <c r="C13" s="95" t="s">
        <v>344</v>
      </c>
      <c r="D13" s="95" t="s">
        <v>366</v>
      </c>
      <c r="E13" s="122">
        <f>'Cenoura Inverno'!B66</f>
        <v>41488</v>
      </c>
      <c r="F13" s="95">
        <v>12</v>
      </c>
      <c r="G13" s="126" t="s">
        <v>411</v>
      </c>
      <c r="H13"/>
    </row>
    <row r="14" spans="2:8" x14ac:dyDescent="0.25">
      <c r="B14" s="114" t="s">
        <v>351</v>
      </c>
      <c r="C14" s="95" t="s">
        <v>344</v>
      </c>
      <c r="D14" s="95" t="s">
        <v>367</v>
      </c>
      <c r="E14" s="122">
        <f>'Cenoura Verão'!B66</f>
        <v>41488</v>
      </c>
      <c r="F14" s="95">
        <v>12</v>
      </c>
      <c r="G14" s="126" t="s">
        <v>411</v>
      </c>
      <c r="H14"/>
    </row>
    <row r="15" spans="2:8" x14ac:dyDescent="0.25">
      <c r="B15" s="114" t="s">
        <v>355</v>
      </c>
      <c r="C15" s="95" t="s">
        <v>344</v>
      </c>
      <c r="D15" s="95" t="s">
        <v>373</v>
      </c>
      <c r="E15" s="122">
        <f>Feijão!B50</f>
        <v>9565.3366666666661</v>
      </c>
      <c r="F15" s="95" t="s">
        <v>409</v>
      </c>
      <c r="G15" s="126" t="s">
        <v>411</v>
      </c>
      <c r="H15"/>
    </row>
    <row r="16" spans="2:8" x14ac:dyDescent="0.25">
      <c r="B16" s="114" t="s">
        <v>352</v>
      </c>
      <c r="C16" s="95" t="s">
        <v>342</v>
      </c>
      <c r="D16" s="95" t="s">
        <v>368</v>
      </c>
      <c r="E16" s="122">
        <f>'Milho-Baixa'!B52</f>
        <v>2217.6</v>
      </c>
      <c r="F16" s="95" t="s">
        <v>409</v>
      </c>
      <c r="G16" s="126" t="s">
        <v>411</v>
      </c>
      <c r="H16"/>
    </row>
    <row r="17" spans="2:8" x14ac:dyDescent="0.25">
      <c r="B17" s="114" t="s">
        <v>352</v>
      </c>
      <c r="C17" s="95" t="s">
        <v>343</v>
      </c>
      <c r="D17" s="95" t="s">
        <v>369</v>
      </c>
      <c r="E17" s="122">
        <f>'Milho-Média'!B54</f>
        <v>3067.078</v>
      </c>
      <c r="F17" s="95" t="s">
        <v>409</v>
      </c>
      <c r="G17" s="126" t="s">
        <v>411</v>
      </c>
      <c r="H17"/>
    </row>
    <row r="18" spans="2:8" x14ac:dyDescent="0.25">
      <c r="B18" s="114" t="s">
        <v>352</v>
      </c>
      <c r="C18" s="95" t="s">
        <v>344</v>
      </c>
      <c r="D18" s="95" t="s">
        <v>370</v>
      </c>
      <c r="E18" s="122">
        <f>'Milho-Alta'!B55</f>
        <v>2712</v>
      </c>
      <c r="F18" s="95" t="s">
        <v>409</v>
      </c>
      <c r="G18" s="126" t="s">
        <v>411</v>
      </c>
      <c r="H18"/>
    </row>
    <row r="19" spans="2:8" x14ac:dyDescent="0.25">
      <c r="B19" s="114" t="s">
        <v>441</v>
      </c>
      <c r="C19" s="95" t="s">
        <v>342</v>
      </c>
      <c r="D19" s="95" t="s">
        <v>442</v>
      </c>
      <c r="E19" s="122">
        <v>6650</v>
      </c>
      <c r="F19" s="95">
        <v>12</v>
      </c>
      <c r="G19" s="126" t="s">
        <v>411</v>
      </c>
      <c r="H19"/>
    </row>
    <row r="20" spans="2:8" x14ac:dyDescent="0.25">
      <c r="B20" s="114" t="s">
        <v>358</v>
      </c>
      <c r="C20" s="95" t="s">
        <v>344</v>
      </c>
      <c r="D20" s="95" t="s">
        <v>372</v>
      </c>
      <c r="E20" s="122">
        <f>Repolho!B55</f>
        <v>51424.546666666662</v>
      </c>
      <c r="F20" s="95">
        <v>12</v>
      </c>
      <c r="G20" s="126" t="s">
        <v>411</v>
      </c>
      <c r="H20"/>
    </row>
    <row r="21" spans="2:8" x14ac:dyDescent="0.25">
      <c r="B21" s="114" t="s">
        <v>353</v>
      </c>
      <c r="C21" s="95" t="s">
        <v>344</v>
      </c>
      <c r="D21" s="95" t="s">
        <v>371</v>
      </c>
      <c r="E21" s="122">
        <f>Soja!B71</f>
        <v>7918.2484999999997</v>
      </c>
      <c r="F21" s="95">
        <v>12</v>
      </c>
      <c r="G21" s="126" t="s">
        <v>411</v>
      </c>
      <c r="H21"/>
    </row>
    <row r="22" spans="2:8" x14ac:dyDescent="0.25">
      <c r="B22" s="114" t="s">
        <v>359</v>
      </c>
      <c r="C22" s="142" t="s">
        <v>344</v>
      </c>
      <c r="D22" s="142" t="s">
        <v>374</v>
      </c>
      <c r="E22" s="122">
        <f>'Sorgo '!B49</f>
        <v>5880.0852333333332</v>
      </c>
      <c r="F22" s="95">
        <v>12</v>
      </c>
      <c r="G22" s="126" t="s">
        <v>411</v>
      </c>
      <c r="H22"/>
    </row>
    <row r="23" spans="2:8" x14ac:dyDescent="0.25">
      <c r="B23" s="145" t="s">
        <v>443</v>
      </c>
      <c r="C23" s="146" t="s">
        <v>343</v>
      </c>
      <c r="D23" s="146" t="s">
        <v>444</v>
      </c>
      <c r="E23" s="147">
        <v>4097.2</v>
      </c>
      <c r="F23" s="148">
        <v>12</v>
      </c>
      <c r="G23" s="149" t="s">
        <v>411</v>
      </c>
      <c r="H23"/>
    </row>
    <row r="24" spans="2:8" ht="15.75" thickBot="1" x14ac:dyDescent="0.3">
      <c r="B24" s="115" t="s">
        <v>356</v>
      </c>
      <c r="C24" s="102" t="s">
        <v>344</v>
      </c>
      <c r="D24" s="102" t="s">
        <v>374</v>
      </c>
      <c r="E24" s="127">
        <f>Trigo!B51</f>
        <v>6173.1466666666665</v>
      </c>
      <c r="F24" s="102">
        <v>12</v>
      </c>
      <c r="G24" s="128" t="s">
        <v>411</v>
      </c>
      <c r="H24"/>
    </row>
    <row r="25" spans="2:8" ht="15.75" thickBot="1" x14ac:dyDescent="0.3">
      <c r="B25" s="200" t="s">
        <v>410</v>
      </c>
      <c r="C25" s="201"/>
      <c r="D25" s="201"/>
      <c r="E25" s="201"/>
      <c r="F25" s="201"/>
      <c r="G25" s="202"/>
      <c r="H25"/>
    </row>
    <row r="26" spans="2:8" ht="15.75" thickBot="1" x14ac:dyDescent="0.3"/>
    <row r="27" spans="2:8" ht="15.75" thickBot="1" x14ac:dyDescent="0.3">
      <c r="B27" s="203" t="s">
        <v>401</v>
      </c>
      <c r="C27" s="204"/>
      <c r="D27" s="204"/>
      <c r="E27" s="204"/>
      <c r="F27" s="204"/>
      <c r="G27" s="204"/>
      <c r="H27" s="205"/>
    </row>
    <row r="28" spans="2:8" ht="60.75" thickBot="1" x14ac:dyDescent="0.3">
      <c r="B28" s="109" t="s">
        <v>377</v>
      </c>
      <c r="C28" s="107" t="s">
        <v>384</v>
      </c>
      <c r="D28" s="107" t="s">
        <v>378</v>
      </c>
      <c r="E28" s="133" t="s">
        <v>417</v>
      </c>
      <c r="F28" s="133" t="s">
        <v>386</v>
      </c>
      <c r="G28" s="107" t="s">
        <v>408</v>
      </c>
      <c r="H28" s="108" t="s">
        <v>395</v>
      </c>
    </row>
    <row r="29" spans="2:8" x14ac:dyDescent="0.25">
      <c r="B29" s="192" t="s">
        <v>379</v>
      </c>
      <c r="C29" s="99" t="s">
        <v>385</v>
      </c>
      <c r="D29" s="100" t="s">
        <v>382</v>
      </c>
      <c r="E29" s="134">
        <v>1</v>
      </c>
      <c r="F29" s="137">
        <v>12</v>
      </c>
      <c r="G29" s="100">
        <v>12</v>
      </c>
      <c r="H29" s="117">
        <f>'Cria Extensivo'!B25</f>
        <v>463.5</v>
      </c>
    </row>
    <row r="30" spans="2:8" ht="15.75" thickBot="1" x14ac:dyDescent="0.3">
      <c r="B30" s="193"/>
      <c r="C30" s="98" t="s">
        <v>385</v>
      </c>
      <c r="D30" s="95" t="s">
        <v>383</v>
      </c>
      <c r="E30" s="135">
        <v>2</v>
      </c>
      <c r="F30" s="138">
        <v>12</v>
      </c>
      <c r="G30" s="95">
        <v>12</v>
      </c>
      <c r="H30" s="118">
        <f>'Cria Semi Intensivo'!B27</f>
        <v>842.6</v>
      </c>
    </row>
    <row r="31" spans="2:8" x14ac:dyDescent="0.25">
      <c r="B31" s="194" t="s">
        <v>380</v>
      </c>
      <c r="C31" s="99" t="s">
        <v>388</v>
      </c>
      <c r="D31" s="100" t="s">
        <v>382</v>
      </c>
      <c r="E31" s="134" t="s">
        <v>398</v>
      </c>
      <c r="F31" s="137">
        <v>12</v>
      </c>
      <c r="G31" s="100">
        <v>12</v>
      </c>
      <c r="H31" s="117">
        <v>400.25</v>
      </c>
    </row>
    <row r="32" spans="2:8" x14ac:dyDescent="0.25">
      <c r="B32" s="195"/>
      <c r="C32" s="98" t="s">
        <v>388</v>
      </c>
      <c r="D32" s="95" t="s">
        <v>383</v>
      </c>
      <c r="E32" s="135" t="s">
        <v>405</v>
      </c>
      <c r="F32" s="138">
        <v>12</v>
      </c>
      <c r="G32" s="95">
        <v>12</v>
      </c>
      <c r="H32" s="118">
        <v>822</v>
      </c>
    </row>
    <row r="33" spans="2:10" ht="15.75" thickBot="1" x14ac:dyDescent="0.3">
      <c r="B33" s="196"/>
      <c r="C33" s="101" t="s">
        <v>389</v>
      </c>
      <c r="D33" s="102" t="s">
        <v>392</v>
      </c>
      <c r="E33" s="136" t="s">
        <v>406</v>
      </c>
      <c r="F33" s="139">
        <v>12</v>
      </c>
      <c r="G33" s="102" t="s">
        <v>414</v>
      </c>
      <c r="H33" s="119">
        <v>1138.55</v>
      </c>
    </row>
    <row r="34" spans="2:10" x14ac:dyDescent="0.25">
      <c r="B34" s="192" t="s">
        <v>381</v>
      </c>
      <c r="C34" s="99" t="s">
        <v>387</v>
      </c>
      <c r="D34" s="100" t="s">
        <v>382</v>
      </c>
      <c r="E34" s="134" t="s">
        <v>397</v>
      </c>
      <c r="F34" s="137">
        <v>12</v>
      </c>
      <c r="G34" s="100">
        <v>12</v>
      </c>
      <c r="H34" s="117">
        <f>'Engorda Extensivo'!B25</f>
        <v>781.5</v>
      </c>
    </row>
    <row r="35" spans="2:10" x14ac:dyDescent="0.25">
      <c r="B35" s="193"/>
      <c r="C35" s="98" t="s">
        <v>391</v>
      </c>
      <c r="D35" s="95" t="s">
        <v>383</v>
      </c>
      <c r="E35" s="135" t="s">
        <v>405</v>
      </c>
      <c r="F35" s="138">
        <v>12</v>
      </c>
      <c r="G35" s="95" t="s">
        <v>414</v>
      </c>
      <c r="H35" s="118">
        <v>1064.5999999999999</v>
      </c>
    </row>
    <row r="36" spans="2:10" ht="15.75" thickBot="1" x14ac:dyDescent="0.3">
      <c r="B36" s="197"/>
      <c r="C36" s="101" t="s">
        <v>390</v>
      </c>
      <c r="D36" s="102" t="s">
        <v>392</v>
      </c>
      <c r="E36" s="136" t="s">
        <v>406</v>
      </c>
      <c r="F36" s="139">
        <v>12</v>
      </c>
      <c r="G36" s="102" t="s">
        <v>415</v>
      </c>
      <c r="H36" s="119">
        <v>1256.5999999999999</v>
      </c>
    </row>
    <row r="37" spans="2:10" s="132" customFormat="1" ht="36.75" customHeight="1" thickBot="1" x14ac:dyDescent="0.3">
      <c r="B37" s="206" t="s">
        <v>416</v>
      </c>
      <c r="C37" s="207"/>
      <c r="D37" s="207"/>
      <c r="E37" s="207"/>
      <c r="F37" s="207"/>
      <c r="G37" s="207"/>
      <c r="H37" s="208"/>
    </row>
    <row r="38" spans="2:10" ht="15.75" thickBot="1" x14ac:dyDescent="0.3">
      <c r="I38" s="121"/>
    </row>
    <row r="39" spans="2:10" ht="15.75" thickBot="1" x14ac:dyDescent="0.3">
      <c r="B39" s="203" t="s">
        <v>393</v>
      </c>
      <c r="C39" s="204"/>
      <c r="D39" s="204"/>
      <c r="E39" s="204"/>
      <c r="F39" s="205"/>
    </row>
    <row r="40" spans="2:10" ht="45.75" thickBot="1" x14ac:dyDescent="0.3">
      <c r="B40" s="104" t="s">
        <v>394</v>
      </c>
      <c r="C40" s="105" t="s">
        <v>418</v>
      </c>
      <c r="D40" s="105" t="s">
        <v>396</v>
      </c>
      <c r="E40" s="105" t="s">
        <v>408</v>
      </c>
      <c r="F40" s="106" t="s">
        <v>395</v>
      </c>
      <c r="G40" s="97"/>
      <c r="H40" s="97"/>
    </row>
    <row r="41" spans="2:10" x14ac:dyDescent="0.25">
      <c r="B41" s="113" t="s">
        <v>382</v>
      </c>
      <c r="C41" s="103" t="s">
        <v>402</v>
      </c>
      <c r="D41" s="103">
        <v>8</v>
      </c>
      <c r="E41" s="129">
        <v>12</v>
      </c>
      <c r="F41" s="116">
        <v>7205.05</v>
      </c>
    </row>
    <row r="42" spans="2:10" x14ac:dyDescent="0.25">
      <c r="B42" s="111" t="s">
        <v>383</v>
      </c>
      <c r="C42" s="95" t="s">
        <v>403</v>
      </c>
      <c r="D42" s="95" t="s">
        <v>399</v>
      </c>
      <c r="E42" s="130">
        <v>12</v>
      </c>
      <c r="F42" s="118">
        <f>'Leite - Semi-intensivo '!B34</f>
        <v>12091.25</v>
      </c>
      <c r="H42" s="121"/>
      <c r="I42" s="121"/>
      <c r="J42" s="121"/>
    </row>
    <row r="43" spans="2:10" ht="15.75" thickBot="1" x14ac:dyDescent="0.3">
      <c r="B43" s="112" t="s">
        <v>392</v>
      </c>
      <c r="C43" s="102" t="s">
        <v>404</v>
      </c>
      <c r="D43" s="102" t="s">
        <v>400</v>
      </c>
      <c r="E43" s="131">
        <v>12</v>
      </c>
      <c r="F43" s="110">
        <f>'Leite - Intensivo'!B34</f>
        <v>17044</v>
      </c>
      <c r="H43" s="121"/>
      <c r="I43" s="121"/>
      <c r="J43" s="121"/>
    </row>
    <row r="44" spans="2:10" ht="15.75" thickBot="1" x14ac:dyDescent="0.3">
      <c r="B44" s="189" t="s">
        <v>419</v>
      </c>
      <c r="C44" s="190"/>
      <c r="D44" s="190"/>
      <c r="E44" s="190"/>
      <c r="F44" s="191"/>
    </row>
  </sheetData>
  <mergeCells count="9">
    <mergeCell ref="B44:F44"/>
    <mergeCell ref="B29:B30"/>
    <mergeCell ref="B31:B33"/>
    <mergeCell ref="B34:B36"/>
    <mergeCell ref="B2:G2"/>
    <mergeCell ref="B25:G25"/>
    <mergeCell ref="B39:F39"/>
    <mergeCell ref="B27:H27"/>
    <mergeCell ref="B37:H37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8 C33:C34" twoDigitTextYear="1"/>
    <ignoredError sqref="E31:E3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63"/>
  <sheetViews>
    <sheetView workbookViewId="0">
      <selection activeCell="A7" sqref="A7:E7"/>
    </sheetView>
  </sheetViews>
  <sheetFormatPr defaultRowHeight="15" x14ac:dyDescent="0.25"/>
  <cols>
    <col min="1" max="1" width="30.7109375" customWidth="1"/>
    <col min="2" max="2" width="15.85546875" customWidth="1"/>
    <col min="3" max="3" width="14.7109375" customWidth="1"/>
    <col min="4" max="4" width="14.85546875" customWidth="1"/>
    <col min="5" max="5" width="16.5703125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31.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140</v>
      </c>
      <c r="B3" s="212"/>
      <c r="C3" s="213" t="s">
        <v>279</v>
      </c>
      <c r="D3" s="214"/>
      <c r="E3" s="215"/>
    </row>
    <row r="4" spans="1:5" ht="15.75" x14ac:dyDescent="0.25">
      <c r="A4" s="216" t="s">
        <v>3</v>
      </c>
      <c r="B4" s="216"/>
      <c r="C4" s="213" t="s">
        <v>280</v>
      </c>
      <c r="D4" s="214"/>
      <c r="E4" s="215"/>
    </row>
    <row r="5" spans="1:5" ht="15.75" x14ac:dyDescent="0.25">
      <c r="A5" s="220" t="s">
        <v>512</v>
      </c>
      <c r="B5" s="221"/>
      <c r="C5" s="213" t="s">
        <v>281</v>
      </c>
      <c r="D5" s="214"/>
      <c r="E5" s="215"/>
    </row>
    <row r="6" spans="1:5" ht="15.75" x14ac:dyDescent="0.25">
      <c r="A6" s="217" t="s">
        <v>524</v>
      </c>
      <c r="B6" s="218"/>
      <c r="C6" s="213" t="s">
        <v>282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53" t="s">
        <v>283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144</v>
      </c>
      <c r="B11" s="55" t="str">
        <f>'[1]Referencia Milho'!B6</f>
        <v>Ton</v>
      </c>
      <c r="C11" s="24">
        <f>'[1]Referencia Milho'!C6</f>
        <v>0.5</v>
      </c>
      <c r="D11" s="26">
        <f>'[1]Referencia Milho'!D6</f>
        <v>240</v>
      </c>
      <c r="E11" s="26">
        <f>'[1]Referencia Milho'!E6</f>
        <v>120</v>
      </c>
    </row>
    <row r="12" spans="1:5" x14ac:dyDescent="0.25">
      <c r="A12" s="24" t="s">
        <v>75</v>
      </c>
      <c r="B12" s="55" t="str">
        <f>'[1]Referencia Milho'!B7</f>
        <v>Ton</v>
      </c>
      <c r="C12" s="24">
        <v>0.3</v>
      </c>
      <c r="D12" s="26">
        <f>'[1]Referencia Milho'!D7</f>
        <v>4200</v>
      </c>
      <c r="E12" s="26">
        <f>C12*D12</f>
        <v>1260</v>
      </c>
    </row>
    <row r="13" spans="1:5" x14ac:dyDescent="0.25">
      <c r="A13" s="24" t="s">
        <v>78</v>
      </c>
      <c r="B13" s="55" t="s">
        <v>145</v>
      </c>
      <c r="C13" s="24">
        <v>1.2</v>
      </c>
      <c r="D13" s="26">
        <v>698</v>
      </c>
      <c r="E13" s="26">
        <f>C13*D13</f>
        <v>837.6</v>
      </c>
    </row>
    <row r="14" spans="1:5" x14ac:dyDescent="0.25">
      <c r="A14" s="6" t="s">
        <v>36</v>
      </c>
      <c r="B14" s="41"/>
      <c r="C14" s="42"/>
      <c r="D14" s="42"/>
      <c r="E14" s="7">
        <f>SUM(E11:E13)</f>
        <v>2217.6</v>
      </c>
    </row>
    <row r="15" spans="1:5" x14ac:dyDescent="0.25">
      <c r="A15" s="23" t="s">
        <v>146</v>
      </c>
      <c r="B15" s="23"/>
      <c r="C15" s="172"/>
      <c r="D15" s="23"/>
      <c r="E15" s="1"/>
    </row>
    <row r="16" spans="1:5" x14ac:dyDescent="0.25">
      <c r="A16" s="24" t="s">
        <v>69</v>
      </c>
      <c r="B16" s="55" t="str">
        <f>'[1]Referencia Milho'!B11</f>
        <v>L</v>
      </c>
      <c r="C16" s="24">
        <f>'[1]Referencia Milho'!C11</f>
        <v>2.5</v>
      </c>
      <c r="D16" s="26">
        <f>'[1]Referencia Milho'!D11</f>
        <v>47.52</v>
      </c>
      <c r="E16" s="31">
        <f>C16*D16</f>
        <v>118.80000000000001</v>
      </c>
    </row>
    <row r="17" spans="1:5" x14ac:dyDescent="0.25">
      <c r="A17" s="24" t="s">
        <v>29</v>
      </c>
      <c r="B17" s="55" t="str">
        <f>'[1]Referencia Milho'!B12</f>
        <v>Kg</v>
      </c>
      <c r="C17" s="24">
        <f>'[1]Referencia Milho'!C12</f>
        <v>1.8</v>
      </c>
      <c r="D17" s="26">
        <f>'[1]Referencia Milho'!D12</f>
        <v>94</v>
      </c>
      <c r="E17" s="31">
        <f t="shared" ref="E17:E34" si="0">C17*D17</f>
        <v>169.20000000000002</v>
      </c>
    </row>
    <row r="18" spans="1:5" x14ac:dyDescent="0.25">
      <c r="A18" s="24" t="s">
        <v>30</v>
      </c>
      <c r="B18" s="55" t="str">
        <f>'[1]Referencia Milho'!B13</f>
        <v>L</v>
      </c>
      <c r="C18" s="24">
        <f>'[1]Referencia Milho'!C13</f>
        <v>2</v>
      </c>
      <c r="D18" s="26">
        <f>'[1]Referencia Milho'!D13</f>
        <v>70</v>
      </c>
      <c r="E18" s="31">
        <f t="shared" si="0"/>
        <v>140</v>
      </c>
    </row>
    <row r="19" spans="1:5" x14ac:dyDescent="0.25">
      <c r="A19" s="24" t="s">
        <v>31</v>
      </c>
      <c r="B19" s="55" t="str">
        <f>'[1]Referencia Milho'!B14</f>
        <v>Kg</v>
      </c>
      <c r="C19" s="24">
        <f>'[1]Referencia Milho'!C14</f>
        <v>0.08</v>
      </c>
      <c r="D19" s="26">
        <f>'[1]Referencia Milho'!D14</f>
        <v>568.5</v>
      </c>
      <c r="E19" s="31">
        <f t="shared" si="0"/>
        <v>45.480000000000004</v>
      </c>
    </row>
    <row r="20" spans="1:5" x14ac:dyDescent="0.25">
      <c r="A20" s="24" t="s">
        <v>21</v>
      </c>
      <c r="B20" s="55" t="str">
        <f>'[1]Referencia Milho'!B15</f>
        <v>L</v>
      </c>
      <c r="C20" s="24">
        <f>'[1]Referencia Milho'!C15</f>
        <v>1</v>
      </c>
      <c r="D20" s="26">
        <f>'[1]Referencia Milho'!D15</f>
        <v>52</v>
      </c>
      <c r="E20" s="31">
        <f t="shared" si="0"/>
        <v>52</v>
      </c>
    </row>
    <row r="21" spans="1:5" x14ac:dyDescent="0.25">
      <c r="A21" s="24" t="s">
        <v>69</v>
      </c>
      <c r="B21" s="55" t="str">
        <f>'[1]Referencia Milho'!B16</f>
        <v>L</v>
      </c>
      <c r="C21" s="24">
        <f>'[1]Referencia Milho'!C16</f>
        <v>2.5</v>
      </c>
      <c r="D21" s="26">
        <f>'[1]Referencia Milho'!D16</f>
        <v>47.52</v>
      </c>
      <c r="E21" s="31">
        <f t="shared" si="0"/>
        <v>118.80000000000001</v>
      </c>
    </row>
    <row r="22" spans="1:5" x14ac:dyDescent="0.25">
      <c r="A22" s="24" t="s">
        <v>29</v>
      </c>
      <c r="B22" s="55" t="str">
        <f>'[1]Referencia Milho'!B17</f>
        <v>Kg</v>
      </c>
      <c r="C22" s="24">
        <f>'[1]Referencia Milho'!C17</f>
        <v>1.8</v>
      </c>
      <c r="D22" s="26">
        <f>'[1]Referencia Milho'!D17</f>
        <v>94</v>
      </c>
      <c r="E22" s="31">
        <f t="shared" si="0"/>
        <v>169.20000000000002</v>
      </c>
    </row>
    <row r="23" spans="1:5" x14ac:dyDescent="0.25">
      <c r="A23" s="24" t="s">
        <v>22</v>
      </c>
      <c r="B23" s="55" t="str">
        <f>'[1]Referencia Milho'!B18</f>
        <v>L</v>
      </c>
      <c r="C23" s="24">
        <f>'[1]Referencia Milho'!C18</f>
        <v>0.2</v>
      </c>
      <c r="D23" s="26">
        <f>'[1]Referencia Milho'!D18</f>
        <v>211.92</v>
      </c>
      <c r="E23" s="31">
        <f t="shared" si="0"/>
        <v>42.384</v>
      </c>
    </row>
    <row r="24" spans="1:5" x14ac:dyDescent="0.25">
      <c r="A24" s="24" t="s">
        <v>23</v>
      </c>
      <c r="B24" s="55" t="str">
        <f>'[1]Referencia Milho'!B19</f>
        <v>L</v>
      </c>
      <c r="C24" s="24">
        <f>'[1]Referencia Milho'!C19</f>
        <v>1</v>
      </c>
      <c r="D24" s="26">
        <f>'[1]Referencia Milho'!D19</f>
        <v>38.25</v>
      </c>
      <c r="E24" s="31">
        <f t="shared" si="0"/>
        <v>38.25</v>
      </c>
    </row>
    <row r="25" spans="1:5" x14ac:dyDescent="0.25">
      <c r="A25" s="24" t="s">
        <v>147</v>
      </c>
      <c r="B25" s="55" t="str">
        <f>'[1]Referencia Milho'!B20</f>
        <v>L</v>
      </c>
      <c r="C25" s="24">
        <f>'[1]Referencia Milho'!C20</f>
        <v>0.1</v>
      </c>
      <c r="D25" s="26">
        <f>'[1]Referencia Milho'!D20</f>
        <v>26.27</v>
      </c>
      <c r="E25" s="31">
        <f t="shared" si="0"/>
        <v>2.6270000000000002</v>
      </c>
    </row>
    <row r="26" spans="1:5" x14ac:dyDescent="0.25">
      <c r="A26" s="24" t="s">
        <v>24</v>
      </c>
      <c r="B26" s="55" t="str">
        <f>'[1]Referencia Milho'!B22</f>
        <v>L</v>
      </c>
      <c r="C26" s="24">
        <f>'[1]Referencia Milho'!C22</f>
        <v>0.15</v>
      </c>
      <c r="D26" s="26">
        <f>'[1]Referencia Milho'!D22</f>
        <v>189.6</v>
      </c>
      <c r="E26" s="31">
        <f t="shared" si="0"/>
        <v>28.439999999999998</v>
      </c>
    </row>
    <row r="27" spans="1:5" x14ac:dyDescent="0.25">
      <c r="A27" s="24" t="s">
        <v>25</v>
      </c>
      <c r="B27" s="55" t="str">
        <f>'[1]Referencia Milho'!B23</f>
        <v>L</v>
      </c>
      <c r="C27" s="24">
        <f>'[1]Referencia Milho'!C23</f>
        <v>0.4</v>
      </c>
      <c r="D27" s="26">
        <f>'[1]Referencia Milho'!D23</f>
        <v>325</v>
      </c>
      <c r="E27" s="31">
        <f t="shared" si="0"/>
        <v>130</v>
      </c>
    </row>
    <row r="28" spans="1:5" x14ac:dyDescent="0.25">
      <c r="A28" s="24" t="s">
        <v>32</v>
      </c>
      <c r="B28" s="55" t="str">
        <f>'[1]Referencia Milho'!B24</f>
        <v>L</v>
      </c>
      <c r="C28" s="24">
        <f>'[1]Referencia Milho'!C24</f>
        <v>0.2</v>
      </c>
      <c r="D28" s="26">
        <f>'[1]Referencia Milho'!D24</f>
        <v>123</v>
      </c>
      <c r="E28" s="31">
        <f t="shared" si="0"/>
        <v>24.6</v>
      </c>
    </row>
    <row r="29" spans="1:5" x14ac:dyDescent="0.25">
      <c r="A29" s="24" t="s">
        <v>33</v>
      </c>
      <c r="B29" s="55" t="str">
        <f>'[1]Referencia Milho'!B25</f>
        <v>L</v>
      </c>
      <c r="C29" s="24">
        <f>'[1]Referencia Milho'!C25</f>
        <v>1</v>
      </c>
      <c r="D29" s="26">
        <f>'[1]Referencia Milho'!D25</f>
        <v>26</v>
      </c>
      <c r="E29" s="31">
        <f t="shared" si="0"/>
        <v>26</v>
      </c>
    </row>
    <row r="30" spans="1:5" x14ac:dyDescent="0.25">
      <c r="A30" s="24" t="s">
        <v>61</v>
      </c>
      <c r="B30" s="55" t="str">
        <f>'[1]Referencia Milho'!B26</f>
        <v>L</v>
      </c>
      <c r="C30" s="24">
        <f>'[1]Referencia Milho'!C26</f>
        <v>1.5</v>
      </c>
      <c r="D30" s="26">
        <f>'[1]Referencia Milho'!D26</f>
        <v>33</v>
      </c>
      <c r="E30" s="31">
        <f t="shared" si="0"/>
        <v>49.5</v>
      </c>
    </row>
    <row r="31" spans="1:5" x14ac:dyDescent="0.25">
      <c r="A31" s="24" t="s">
        <v>20</v>
      </c>
      <c r="B31" s="55" t="str">
        <f>'[1]Referencia Milho'!B27</f>
        <v>Kg</v>
      </c>
      <c r="C31" s="24">
        <f>'[1]Referencia Milho'!C27</f>
        <v>0.6</v>
      </c>
      <c r="D31" s="26">
        <f>'[1]Referencia Milho'!D27</f>
        <v>79.333333333333329</v>
      </c>
      <c r="E31" s="31">
        <f t="shared" si="0"/>
        <v>47.599999999999994</v>
      </c>
    </row>
    <row r="32" spans="1:5" x14ac:dyDescent="0.25">
      <c r="A32" s="24" t="s">
        <v>449</v>
      </c>
      <c r="B32" s="55" t="str">
        <f>'[1]Referencia Milho'!B28</f>
        <v>L</v>
      </c>
      <c r="C32" s="24">
        <f>'[1]Referencia Milho'!C28</f>
        <v>0.4</v>
      </c>
      <c r="D32" s="26">
        <f>'[1]Referencia Milho'!D28</f>
        <v>64.8</v>
      </c>
      <c r="E32" s="31">
        <f t="shared" si="0"/>
        <v>25.92</v>
      </c>
    </row>
    <row r="33" spans="1:5" x14ac:dyDescent="0.25">
      <c r="A33" s="24" t="s">
        <v>91</v>
      </c>
      <c r="B33" s="55" t="s">
        <v>79</v>
      </c>
      <c r="C33" s="24">
        <v>0.17</v>
      </c>
      <c r="D33" s="26">
        <f>'[1]Referencia Milho'!D30</f>
        <v>4845</v>
      </c>
      <c r="E33" s="31">
        <f t="shared" si="0"/>
        <v>823.65000000000009</v>
      </c>
    </row>
    <row r="34" spans="1:5" x14ac:dyDescent="0.25">
      <c r="A34" s="24" t="s">
        <v>147</v>
      </c>
      <c r="B34" s="55" t="str">
        <f>'[1]Referencia Milho'!B29</f>
        <v>L</v>
      </c>
      <c r="C34" s="24">
        <f>'[1]Referencia Milho'!C29</f>
        <v>0.1</v>
      </c>
      <c r="D34" s="26">
        <f>'[1]Referencia Milho'!D29</f>
        <v>26.27</v>
      </c>
      <c r="E34" s="31">
        <f t="shared" si="0"/>
        <v>2.6270000000000002</v>
      </c>
    </row>
    <row r="35" spans="1:5" x14ac:dyDescent="0.25">
      <c r="A35" s="6" t="s">
        <v>45</v>
      </c>
      <c r="B35" s="41"/>
      <c r="C35" s="42"/>
      <c r="D35" s="42"/>
      <c r="E35" s="57">
        <f>SUM(E16:E34)</f>
        <v>2055.078</v>
      </c>
    </row>
    <row r="36" spans="1:5" x14ac:dyDescent="0.25">
      <c r="A36" s="23" t="s">
        <v>148</v>
      </c>
      <c r="B36" s="23"/>
      <c r="C36" s="172"/>
      <c r="D36" s="23"/>
      <c r="E36" s="1"/>
    </row>
    <row r="37" spans="1:5" x14ac:dyDescent="0.25">
      <c r="A37" s="24" t="s">
        <v>149</v>
      </c>
      <c r="B37" s="55" t="s">
        <v>150</v>
      </c>
      <c r="C37" s="24">
        <v>1</v>
      </c>
      <c r="D37" s="51">
        <v>143</v>
      </c>
      <c r="E37" s="26">
        <f>C37*D37</f>
        <v>143</v>
      </c>
    </row>
    <row r="38" spans="1:5" x14ac:dyDescent="0.25">
      <c r="A38" s="24" t="s">
        <v>151</v>
      </c>
      <c r="B38" s="55" t="s">
        <v>150</v>
      </c>
      <c r="C38" s="24">
        <v>1</v>
      </c>
      <c r="D38" s="51">
        <v>143</v>
      </c>
      <c r="E38" s="26">
        <f t="shared" ref="E38:E42" si="1">C38*D38</f>
        <v>143</v>
      </c>
    </row>
    <row r="39" spans="1:5" x14ac:dyDescent="0.25">
      <c r="A39" s="24" t="s">
        <v>152</v>
      </c>
      <c r="B39" s="55" t="s">
        <v>150</v>
      </c>
      <c r="C39" s="24">
        <v>1</v>
      </c>
      <c r="D39" s="51">
        <v>143</v>
      </c>
      <c r="E39" s="26">
        <f t="shared" si="1"/>
        <v>143</v>
      </c>
    </row>
    <row r="40" spans="1:5" x14ac:dyDescent="0.25">
      <c r="A40" s="24" t="s">
        <v>153</v>
      </c>
      <c r="B40" s="55" t="s">
        <v>150</v>
      </c>
      <c r="C40" s="24">
        <v>1</v>
      </c>
      <c r="D40" s="51">
        <v>143</v>
      </c>
      <c r="E40" s="26">
        <f t="shared" si="1"/>
        <v>143</v>
      </c>
    </row>
    <row r="41" spans="1:5" x14ac:dyDescent="0.25">
      <c r="A41" s="24" t="s">
        <v>154</v>
      </c>
      <c r="B41" s="55" t="s">
        <v>150</v>
      </c>
      <c r="C41" s="24">
        <v>1</v>
      </c>
      <c r="D41" s="26">
        <v>200</v>
      </c>
      <c r="E41" s="26">
        <f t="shared" si="1"/>
        <v>200</v>
      </c>
    </row>
    <row r="42" spans="1:5" x14ac:dyDescent="0.25">
      <c r="A42" s="24" t="s">
        <v>155</v>
      </c>
      <c r="B42" s="55" t="s">
        <v>150</v>
      </c>
      <c r="C42" s="24">
        <v>1</v>
      </c>
      <c r="D42" s="51">
        <v>143</v>
      </c>
      <c r="E42" s="26">
        <f t="shared" si="1"/>
        <v>143</v>
      </c>
    </row>
    <row r="43" spans="1:5" x14ac:dyDescent="0.25">
      <c r="A43" s="6" t="s">
        <v>51</v>
      </c>
      <c r="B43" s="41"/>
      <c r="C43" s="42"/>
      <c r="D43" s="42"/>
      <c r="E43" s="7">
        <f>SUM(E37:E42)</f>
        <v>915</v>
      </c>
    </row>
    <row r="44" spans="1:5" x14ac:dyDescent="0.25">
      <c r="A44" s="23" t="s">
        <v>156</v>
      </c>
      <c r="B44" s="58"/>
      <c r="C44" s="173"/>
      <c r="D44" s="172"/>
      <c r="E44" s="1"/>
    </row>
    <row r="45" spans="1:5" x14ac:dyDescent="0.25">
      <c r="A45" s="24" t="s">
        <v>109</v>
      </c>
      <c r="B45" s="55" t="s">
        <v>106</v>
      </c>
      <c r="C45" s="24">
        <v>1</v>
      </c>
      <c r="D45" s="31">
        <v>650</v>
      </c>
      <c r="E45" s="31">
        <f>C45*D45</f>
        <v>650</v>
      </c>
    </row>
    <row r="46" spans="1:5" x14ac:dyDescent="0.25">
      <c r="A46" s="24" t="s">
        <v>157</v>
      </c>
      <c r="B46" s="55" t="s">
        <v>158</v>
      </c>
      <c r="C46" s="24">
        <v>200</v>
      </c>
      <c r="D46" s="31">
        <v>1.32</v>
      </c>
      <c r="E46" s="31">
        <f>C46*D46</f>
        <v>264</v>
      </c>
    </row>
    <row r="47" spans="1:5" x14ac:dyDescent="0.25">
      <c r="A47" s="6" t="s">
        <v>103</v>
      </c>
      <c r="B47" s="41"/>
      <c r="C47" s="41"/>
      <c r="D47" s="42"/>
      <c r="E47" s="7">
        <f>SUM(E45:E46)</f>
        <v>914</v>
      </c>
    </row>
    <row r="48" spans="1:5" x14ac:dyDescent="0.25">
      <c r="A48" s="47" t="s">
        <v>65</v>
      </c>
      <c r="B48" s="47"/>
      <c r="C48" s="47"/>
      <c r="D48" s="47"/>
      <c r="E48" s="48">
        <f>SUM(E14,E35,E43,E47)</f>
        <v>6101.6779999999999</v>
      </c>
    </row>
    <row r="51" spans="1:4" x14ac:dyDescent="0.25">
      <c r="A51" s="231" t="s">
        <v>53</v>
      </c>
      <c r="B51" s="232"/>
    </row>
    <row r="52" spans="1:4" x14ac:dyDescent="0.25">
      <c r="A52" s="23" t="str">
        <f>A10</f>
        <v>1-Insumos</v>
      </c>
      <c r="B52" s="33">
        <f>E14</f>
        <v>2217.6</v>
      </c>
    </row>
    <row r="53" spans="1:4" x14ac:dyDescent="0.25">
      <c r="A53" s="23" t="str">
        <f>A15</f>
        <v>2-Tratos Culturais</v>
      </c>
      <c r="B53" s="33">
        <f>E35</f>
        <v>2055.078</v>
      </c>
    </row>
    <row r="54" spans="1:4" x14ac:dyDescent="0.25">
      <c r="A54" s="23" t="str">
        <f>A36</f>
        <v>3-Serviços</v>
      </c>
      <c r="B54" s="33">
        <f>E43</f>
        <v>915</v>
      </c>
    </row>
    <row r="55" spans="1:4" x14ac:dyDescent="0.25">
      <c r="A55" s="23" t="str">
        <f>A44</f>
        <v>4-Outros custos</v>
      </c>
      <c r="B55" s="33">
        <f>E47</f>
        <v>914</v>
      </c>
    </row>
    <row r="56" spans="1:4" x14ac:dyDescent="0.25">
      <c r="A56" s="47" t="s">
        <v>65</v>
      </c>
      <c r="B56" s="48">
        <f>SUM(B52:B55)</f>
        <v>6101.6779999999999</v>
      </c>
    </row>
    <row r="59" spans="1:4" ht="15.75" x14ac:dyDescent="0.25">
      <c r="A59" s="209" t="s">
        <v>461</v>
      </c>
      <c r="B59" s="209"/>
      <c r="C59" s="233"/>
      <c r="D59" s="233"/>
    </row>
    <row r="60" spans="1:4" x14ac:dyDescent="0.25">
      <c r="A60" t="s">
        <v>54</v>
      </c>
    </row>
    <row r="61" spans="1:4" ht="15.75" x14ac:dyDescent="0.25">
      <c r="A61" s="209" t="s">
        <v>55</v>
      </c>
      <c r="B61" s="209"/>
      <c r="C61" s="209"/>
      <c r="D61" s="209"/>
    </row>
    <row r="62" spans="1:4" ht="15.75" x14ac:dyDescent="0.25">
      <c r="A62" s="209" t="s">
        <v>57</v>
      </c>
      <c r="B62" s="209"/>
      <c r="C62" s="209"/>
      <c r="D62" s="209"/>
    </row>
    <row r="63" spans="1:4" ht="15.75" x14ac:dyDescent="0.25">
      <c r="A63" s="209" t="s">
        <v>445</v>
      </c>
      <c r="B63" s="209"/>
      <c r="C63" s="209"/>
      <c r="D63" s="209"/>
    </row>
  </sheetData>
  <mergeCells count="22">
    <mergeCell ref="A61:B61"/>
    <mergeCell ref="C61:D61"/>
    <mergeCell ref="A62:B62"/>
    <mergeCell ref="C62:D62"/>
    <mergeCell ref="A63:B63"/>
    <mergeCell ref="C63:D63"/>
    <mergeCell ref="A59:B59"/>
    <mergeCell ref="C59:D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51:B51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4"/>
  <sheetViews>
    <sheetView workbookViewId="0">
      <selection activeCell="A7" sqref="A7:E7"/>
    </sheetView>
  </sheetViews>
  <sheetFormatPr defaultRowHeight="15" x14ac:dyDescent="0.25"/>
  <cols>
    <col min="1" max="1" width="28.140625" bestFit="1" customWidth="1"/>
    <col min="2" max="2" width="17.710937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2.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140</v>
      </c>
      <c r="B3" s="212"/>
      <c r="C3" s="213" t="s">
        <v>284</v>
      </c>
      <c r="D3" s="214"/>
      <c r="E3" s="215"/>
    </row>
    <row r="4" spans="1:5" ht="15.75" x14ac:dyDescent="0.25">
      <c r="A4" s="216" t="s">
        <v>59</v>
      </c>
      <c r="B4" s="216"/>
      <c r="C4" s="213" t="s">
        <v>285</v>
      </c>
      <c r="D4" s="214"/>
      <c r="E4" s="215"/>
    </row>
    <row r="5" spans="1:5" ht="15.75" x14ac:dyDescent="0.25">
      <c r="A5" s="220" t="s">
        <v>512</v>
      </c>
      <c r="B5" s="221"/>
      <c r="C5" s="213" t="s">
        <v>281</v>
      </c>
      <c r="D5" s="214"/>
      <c r="E5" s="215"/>
    </row>
    <row r="6" spans="1:5" ht="15.75" x14ac:dyDescent="0.25">
      <c r="A6" s="217" t="s">
        <v>524</v>
      </c>
      <c r="B6" s="218"/>
      <c r="C6" s="213" t="s">
        <v>282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53" t="s">
        <v>283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144</v>
      </c>
      <c r="B11" s="55" t="str">
        <f>'[1]Referencia Milho'!B6</f>
        <v>Ton</v>
      </c>
      <c r="C11" s="24">
        <f>'[1]Referencia Milho'!C6</f>
        <v>0.5</v>
      </c>
      <c r="D11" s="26">
        <f>'[1]Referencia Milho'!D6</f>
        <v>240</v>
      </c>
      <c r="E11" s="26">
        <f>'[1]Referencia Milho'!E6</f>
        <v>120</v>
      </c>
    </row>
    <row r="12" spans="1:5" x14ac:dyDescent="0.25">
      <c r="A12" s="24" t="s">
        <v>75</v>
      </c>
      <c r="B12" s="55" t="str">
        <f>'[1]Referencia Milho'!B7</f>
        <v>Ton</v>
      </c>
      <c r="C12" s="24">
        <v>0.4</v>
      </c>
      <c r="D12" s="26">
        <f>'[1]Referencia Milho'!D7</f>
        <v>4200</v>
      </c>
      <c r="E12" s="26">
        <f>'[1]Referencia Milho'!E7</f>
        <v>1680</v>
      </c>
    </row>
    <row r="13" spans="1:5" x14ac:dyDescent="0.25">
      <c r="A13" s="24" t="s">
        <v>78</v>
      </c>
      <c r="B13" s="55" t="s">
        <v>145</v>
      </c>
      <c r="C13" s="24">
        <v>1.2</v>
      </c>
      <c r="D13" s="26">
        <v>698</v>
      </c>
      <c r="E13" s="26">
        <f>C13*D13</f>
        <v>837.6</v>
      </c>
    </row>
    <row r="14" spans="1:5" x14ac:dyDescent="0.25">
      <c r="A14" s="6" t="s">
        <v>36</v>
      </c>
      <c r="B14" s="41"/>
      <c r="C14" s="42"/>
      <c r="D14" s="42"/>
      <c r="E14" s="7">
        <f>SUM(E11:E13)</f>
        <v>2637.6</v>
      </c>
    </row>
    <row r="15" spans="1:5" x14ac:dyDescent="0.25">
      <c r="A15" s="23" t="s">
        <v>146</v>
      </c>
      <c r="B15" s="23"/>
      <c r="C15" s="172"/>
      <c r="D15" s="23"/>
      <c r="E15" s="1"/>
    </row>
    <row r="16" spans="1:5" x14ac:dyDescent="0.25">
      <c r="A16" s="24" t="s">
        <v>69</v>
      </c>
      <c r="B16" s="55" t="str">
        <f>'[1]Referencia Milho'!B11</f>
        <v>L</v>
      </c>
      <c r="C16" s="24">
        <f>'[1]Referencia Milho'!C11</f>
        <v>2.5</v>
      </c>
      <c r="D16" s="26">
        <f>'[1]Referencia Milho'!D11</f>
        <v>47.52</v>
      </c>
      <c r="E16" s="31">
        <f>C16*D16</f>
        <v>118.80000000000001</v>
      </c>
    </row>
    <row r="17" spans="1:5" x14ac:dyDescent="0.25">
      <c r="A17" s="24" t="s">
        <v>29</v>
      </c>
      <c r="B17" s="55" t="str">
        <f>'[1]Referencia Milho'!B12</f>
        <v>Kg</v>
      </c>
      <c r="C17" s="24">
        <f>'[1]Referencia Milho'!C12</f>
        <v>1.8</v>
      </c>
      <c r="D17" s="26">
        <f>'[1]Referencia Milho'!D12</f>
        <v>94</v>
      </c>
      <c r="E17" s="31">
        <f t="shared" ref="E17:E35" si="0">C17*D17</f>
        <v>169.20000000000002</v>
      </c>
    </row>
    <row r="18" spans="1:5" x14ac:dyDescent="0.25">
      <c r="A18" s="24" t="s">
        <v>30</v>
      </c>
      <c r="B18" s="55" t="str">
        <f>'[1]Referencia Milho'!B13</f>
        <v>L</v>
      </c>
      <c r="C18" s="24">
        <f>'[1]Referencia Milho'!C13</f>
        <v>2</v>
      </c>
      <c r="D18" s="26">
        <f>'[1]Referencia Milho'!D13</f>
        <v>70</v>
      </c>
      <c r="E18" s="31">
        <f t="shared" si="0"/>
        <v>140</v>
      </c>
    </row>
    <row r="19" spans="1:5" x14ac:dyDescent="0.25">
      <c r="A19" s="24" t="s">
        <v>31</v>
      </c>
      <c r="B19" s="55" t="str">
        <f>'[1]Referencia Milho'!B14</f>
        <v>Kg</v>
      </c>
      <c r="C19" s="24">
        <f>'[1]Referencia Milho'!C14</f>
        <v>0.08</v>
      </c>
      <c r="D19" s="26">
        <f>'[1]Referencia Milho'!D14</f>
        <v>568.5</v>
      </c>
      <c r="E19" s="31">
        <f t="shared" si="0"/>
        <v>45.480000000000004</v>
      </c>
    </row>
    <row r="20" spans="1:5" x14ac:dyDescent="0.25">
      <c r="A20" s="24" t="s">
        <v>21</v>
      </c>
      <c r="B20" s="55" t="str">
        <f>'[1]Referencia Milho'!B15</f>
        <v>L</v>
      </c>
      <c r="C20" s="24">
        <f>'[1]Referencia Milho'!C15</f>
        <v>1</v>
      </c>
      <c r="D20" s="26">
        <f>'[1]Referencia Milho'!D15</f>
        <v>52</v>
      </c>
      <c r="E20" s="31">
        <f t="shared" si="0"/>
        <v>52</v>
      </c>
    </row>
    <row r="21" spans="1:5" x14ac:dyDescent="0.25">
      <c r="A21" s="24" t="s">
        <v>69</v>
      </c>
      <c r="B21" s="55" t="str">
        <f>'[1]Referencia Milho'!B16</f>
        <v>L</v>
      </c>
      <c r="C21" s="24">
        <f>'[1]Referencia Milho'!C16</f>
        <v>2.5</v>
      </c>
      <c r="D21" s="26">
        <f>'[1]Referencia Milho'!D16</f>
        <v>47.52</v>
      </c>
      <c r="E21" s="31">
        <f t="shared" si="0"/>
        <v>118.80000000000001</v>
      </c>
    </row>
    <row r="22" spans="1:5" x14ac:dyDescent="0.25">
      <c r="A22" s="24" t="s">
        <v>29</v>
      </c>
      <c r="B22" s="55" t="str">
        <f>'[1]Referencia Milho'!B17</f>
        <v>Kg</v>
      </c>
      <c r="C22" s="24">
        <f>'[1]Referencia Milho'!C17</f>
        <v>1.8</v>
      </c>
      <c r="D22" s="26">
        <f>'[1]Referencia Milho'!D17</f>
        <v>94</v>
      </c>
      <c r="E22" s="31">
        <f t="shared" si="0"/>
        <v>169.20000000000002</v>
      </c>
    </row>
    <row r="23" spans="1:5" x14ac:dyDescent="0.25">
      <c r="A23" s="24" t="s">
        <v>22</v>
      </c>
      <c r="B23" s="55" t="str">
        <f>'[1]Referencia Milho'!B18</f>
        <v>L</v>
      </c>
      <c r="C23" s="24">
        <f>'[1]Referencia Milho'!C18</f>
        <v>0.2</v>
      </c>
      <c r="D23" s="26">
        <f>'[1]Referencia Milho'!D18</f>
        <v>211.92</v>
      </c>
      <c r="E23" s="31">
        <f t="shared" si="0"/>
        <v>42.384</v>
      </c>
    </row>
    <row r="24" spans="1:5" x14ac:dyDescent="0.25">
      <c r="A24" s="24" t="s">
        <v>23</v>
      </c>
      <c r="B24" s="55" t="str">
        <f>'[1]Referencia Milho'!B19</f>
        <v>L</v>
      </c>
      <c r="C24" s="24">
        <f>'[1]Referencia Milho'!C19</f>
        <v>1</v>
      </c>
      <c r="D24" s="26">
        <f>'[1]Referencia Milho'!D19</f>
        <v>38.25</v>
      </c>
      <c r="E24" s="31">
        <f t="shared" si="0"/>
        <v>38.25</v>
      </c>
    </row>
    <row r="25" spans="1:5" x14ac:dyDescent="0.25">
      <c r="A25" s="24" t="s">
        <v>147</v>
      </c>
      <c r="B25" s="55" t="str">
        <f>'[1]Referencia Milho'!B20</f>
        <v>L</v>
      </c>
      <c r="C25" s="24">
        <f>'[1]Referencia Milho'!C20</f>
        <v>0.1</v>
      </c>
      <c r="D25" s="26">
        <f>'[1]Referencia Milho'!D20</f>
        <v>26.27</v>
      </c>
      <c r="E25" s="31">
        <f t="shared" si="0"/>
        <v>2.6270000000000002</v>
      </c>
    </row>
    <row r="26" spans="1:5" x14ac:dyDescent="0.25">
      <c r="A26" s="24" t="s">
        <v>24</v>
      </c>
      <c r="B26" s="55" t="str">
        <f>'[1]Referencia Milho'!B22</f>
        <v>L</v>
      </c>
      <c r="C26" s="24">
        <f>'[1]Referencia Milho'!C22</f>
        <v>0.15</v>
      </c>
      <c r="D26" s="26">
        <f>'[1]Referencia Milho'!D22</f>
        <v>189.6</v>
      </c>
      <c r="E26" s="31">
        <f t="shared" si="0"/>
        <v>28.439999999999998</v>
      </c>
    </row>
    <row r="27" spans="1:5" x14ac:dyDescent="0.25">
      <c r="A27" s="24" t="s">
        <v>25</v>
      </c>
      <c r="B27" s="55" t="str">
        <f>'[1]Referencia Milho'!B23</f>
        <v>L</v>
      </c>
      <c r="C27" s="24">
        <f>'[1]Referencia Milho'!C23</f>
        <v>0.4</v>
      </c>
      <c r="D27" s="26">
        <f>'[1]Referencia Milho'!D23</f>
        <v>325</v>
      </c>
      <c r="E27" s="31">
        <f t="shared" si="0"/>
        <v>130</v>
      </c>
    </row>
    <row r="28" spans="1:5" x14ac:dyDescent="0.25">
      <c r="A28" s="24" t="s">
        <v>32</v>
      </c>
      <c r="B28" s="55" t="str">
        <f>'[1]Referencia Milho'!B24</f>
        <v>L</v>
      </c>
      <c r="C28" s="24">
        <f>'[1]Referencia Milho'!C24</f>
        <v>0.2</v>
      </c>
      <c r="D28" s="26">
        <f>'[1]Referencia Milho'!D24</f>
        <v>123</v>
      </c>
      <c r="E28" s="31">
        <f t="shared" si="0"/>
        <v>24.6</v>
      </c>
    </row>
    <row r="29" spans="1:5" x14ac:dyDescent="0.25">
      <c r="A29" s="24" t="s">
        <v>33</v>
      </c>
      <c r="B29" s="55" t="str">
        <f>'[1]Referencia Milho'!B25</f>
        <v>L</v>
      </c>
      <c r="C29" s="24">
        <f>'[1]Referencia Milho'!C25</f>
        <v>1</v>
      </c>
      <c r="D29" s="26">
        <f>'[1]Referencia Milho'!D25</f>
        <v>26</v>
      </c>
      <c r="E29" s="31">
        <f t="shared" si="0"/>
        <v>26</v>
      </c>
    </row>
    <row r="30" spans="1:5" x14ac:dyDescent="0.25">
      <c r="A30" s="24" t="s">
        <v>61</v>
      </c>
      <c r="B30" s="55" t="str">
        <f>'[1]Referencia Milho'!B26</f>
        <v>L</v>
      </c>
      <c r="C30" s="24">
        <f>'[1]Referencia Milho'!C26</f>
        <v>1.5</v>
      </c>
      <c r="D30" s="26">
        <f>'[1]Referencia Milho'!D26</f>
        <v>33</v>
      </c>
      <c r="E30" s="31">
        <f t="shared" si="0"/>
        <v>49.5</v>
      </c>
    </row>
    <row r="31" spans="1:5" x14ac:dyDescent="0.25">
      <c r="A31" s="24" t="s">
        <v>20</v>
      </c>
      <c r="B31" s="55" t="str">
        <f>'[1]Referencia Milho'!B27</f>
        <v>Kg</v>
      </c>
      <c r="C31" s="24">
        <f>'[1]Referencia Milho'!C27</f>
        <v>0.6</v>
      </c>
      <c r="D31" s="26">
        <f>'[1]Referencia Milho'!D27</f>
        <v>79.333333333333329</v>
      </c>
      <c r="E31" s="31">
        <f t="shared" si="0"/>
        <v>47.599999999999994</v>
      </c>
    </row>
    <row r="32" spans="1:5" x14ac:dyDescent="0.25">
      <c r="A32" s="24" t="s">
        <v>449</v>
      </c>
      <c r="B32" s="55" t="str">
        <f>'[1]Referencia Milho'!B28</f>
        <v>L</v>
      </c>
      <c r="C32" s="24">
        <f>'[1]Referencia Milho'!C28</f>
        <v>0.4</v>
      </c>
      <c r="D32" s="26">
        <f>'[1]Referencia Milho'!D28</f>
        <v>64.8</v>
      </c>
      <c r="E32" s="31">
        <f t="shared" si="0"/>
        <v>25.92</v>
      </c>
    </row>
    <row r="33" spans="1:5" x14ac:dyDescent="0.25">
      <c r="A33" s="24" t="s">
        <v>91</v>
      </c>
      <c r="B33" s="55" t="s">
        <v>79</v>
      </c>
      <c r="C33" s="24">
        <v>0.17</v>
      </c>
      <c r="D33" s="26">
        <f>'[1]Referencia Milho'!D30</f>
        <v>4845</v>
      </c>
      <c r="E33" s="31">
        <f t="shared" si="0"/>
        <v>823.65000000000009</v>
      </c>
    </row>
    <row r="34" spans="1:5" x14ac:dyDescent="0.25">
      <c r="A34" s="24" t="s">
        <v>93</v>
      </c>
      <c r="B34" s="55" t="s">
        <v>79</v>
      </c>
      <c r="C34" s="24">
        <v>0.22</v>
      </c>
      <c r="D34" s="26">
        <f>'[1]Referencia Milho'!D31</f>
        <v>4600</v>
      </c>
      <c r="E34" s="31">
        <f t="shared" si="0"/>
        <v>1012</v>
      </c>
    </row>
    <row r="35" spans="1:5" x14ac:dyDescent="0.25">
      <c r="A35" s="24" t="s">
        <v>147</v>
      </c>
      <c r="B35" s="55" t="str">
        <f>'[1]Referencia Milho'!B29</f>
        <v>L</v>
      </c>
      <c r="C35" s="24">
        <f>'[1]Referencia Milho'!C29</f>
        <v>0.1</v>
      </c>
      <c r="D35" s="26">
        <f>'[1]Referencia Milho'!D29</f>
        <v>26.27</v>
      </c>
      <c r="E35" s="31">
        <f t="shared" si="0"/>
        <v>2.6270000000000002</v>
      </c>
    </row>
    <row r="36" spans="1:5" x14ac:dyDescent="0.25">
      <c r="A36" s="6" t="s">
        <v>45</v>
      </c>
      <c r="B36" s="41"/>
      <c r="C36" s="42"/>
      <c r="D36" s="42"/>
      <c r="E36" s="57">
        <f>SUM(E16:E35)</f>
        <v>3067.078</v>
      </c>
    </row>
    <row r="37" spans="1:5" x14ac:dyDescent="0.25">
      <c r="A37" s="23" t="s">
        <v>148</v>
      </c>
      <c r="B37" s="23"/>
      <c r="C37" s="172"/>
      <c r="D37" s="23"/>
      <c r="E37" s="1"/>
    </row>
    <row r="38" spans="1:5" x14ac:dyDescent="0.25">
      <c r="A38" s="24" t="s">
        <v>149</v>
      </c>
      <c r="B38" s="55" t="s">
        <v>150</v>
      </c>
      <c r="C38" s="24">
        <v>1</v>
      </c>
      <c r="D38" s="51">
        <v>143</v>
      </c>
      <c r="E38" s="26">
        <f>C38*D38</f>
        <v>143</v>
      </c>
    </row>
    <row r="39" spans="1:5" x14ac:dyDescent="0.25">
      <c r="A39" s="24" t="s">
        <v>151</v>
      </c>
      <c r="B39" s="55" t="s">
        <v>150</v>
      </c>
      <c r="C39" s="24">
        <v>1</v>
      </c>
      <c r="D39" s="51">
        <v>143</v>
      </c>
      <c r="E39" s="26">
        <f t="shared" ref="E39:E43" si="1">C39*D39</f>
        <v>143</v>
      </c>
    </row>
    <row r="40" spans="1:5" x14ac:dyDescent="0.25">
      <c r="A40" s="24" t="s">
        <v>152</v>
      </c>
      <c r="B40" s="55" t="s">
        <v>150</v>
      </c>
      <c r="C40" s="24">
        <v>1</v>
      </c>
      <c r="D40" s="51">
        <v>143</v>
      </c>
      <c r="E40" s="26">
        <f t="shared" si="1"/>
        <v>143</v>
      </c>
    </row>
    <row r="41" spans="1:5" x14ac:dyDescent="0.25">
      <c r="A41" s="24" t="s">
        <v>153</v>
      </c>
      <c r="B41" s="55" t="s">
        <v>150</v>
      </c>
      <c r="C41" s="24">
        <v>1</v>
      </c>
      <c r="D41" s="51">
        <v>143</v>
      </c>
      <c r="E41" s="26">
        <f t="shared" si="1"/>
        <v>143</v>
      </c>
    </row>
    <row r="42" spans="1:5" x14ac:dyDescent="0.25">
      <c r="A42" s="24" t="s">
        <v>154</v>
      </c>
      <c r="B42" s="55" t="s">
        <v>150</v>
      </c>
      <c r="C42" s="24">
        <v>1</v>
      </c>
      <c r="D42" s="26">
        <v>200</v>
      </c>
      <c r="E42" s="26">
        <f t="shared" si="1"/>
        <v>200</v>
      </c>
    </row>
    <row r="43" spans="1:5" x14ac:dyDescent="0.25">
      <c r="A43" s="24" t="s">
        <v>155</v>
      </c>
      <c r="B43" s="55" t="s">
        <v>150</v>
      </c>
      <c r="C43" s="24">
        <v>1</v>
      </c>
      <c r="D43" s="51">
        <v>143</v>
      </c>
      <c r="E43" s="26">
        <f t="shared" si="1"/>
        <v>143</v>
      </c>
    </row>
    <row r="44" spans="1:5" x14ac:dyDescent="0.25">
      <c r="A44" s="6" t="s">
        <v>51</v>
      </c>
      <c r="B44" s="41"/>
      <c r="C44" s="42"/>
      <c r="D44" s="42"/>
      <c r="E44" s="7">
        <f>SUM(E38:E43)</f>
        <v>915</v>
      </c>
    </row>
    <row r="45" spans="1:5" x14ac:dyDescent="0.25">
      <c r="A45" s="23" t="s">
        <v>156</v>
      </c>
      <c r="B45" s="58"/>
      <c r="C45" s="173"/>
      <c r="D45" s="172"/>
      <c r="E45" s="1"/>
    </row>
    <row r="46" spans="1:5" x14ac:dyDescent="0.25">
      <c r="A46" s="24" t="s">
        <v>109</v>
      </c>
      <c r="B46" s="55" t="s">
        <v>106</v>
      </c>
      <c r="C46" s="24">
        <v>1</v>
      </c>
      <c r="D46" s="31">
        <v>650</v>
      </c>
      <c r="E46" s="31">
        <f>C46*D46</f>
        <v>650</v>
      </c>
    </row>
    <row r="47" spans="1:5" x14ac:dyDescent="0.25">
      <c r="A47" s="24" t="s">
        <v>157</v>
      </c>
      <c r="B47" s="55" t="s">
        <v>158</v>
      </c>
      <c r="C47" s="24">
        <v>200</v>
      </c>
      <c r="D47" s="31">
        <v>1.32</v>
      </c>
      <c r="E47" s="31">
        <f>C47*D47</f>
        <v>264</v>
      </c>
    </row>
    <row r="48" spans="1:5" x14ac:dyDescent="0.25">
      <c r="A48" s="6" t="s">
        <v>103</v>
      </c>
      <c r="B48" s="41"/>
      <c r="C48" s="41"/>
      <c r="D48" s="42"/>
      <c r="E48" s="7">
        <f>SUM(E46:E47)</f>
        <v>914</v>
      </c>
    </row>
    <row r="49" spans="1:5" x14ac:dyDescent="0.25">
      <c r="A49" s="47" t="s">
        <v>65</v>
      </c>
      <c r="B49" s="47"/>
      <c r="C49" s="47"/>
      <c r="D49" s="47"/>
      <c r="E49" s="48">
        <f>SUM(E14,E36,E44,E48)</f>
        <v>7533.6779999999999</v>
      </c>
    </row>
    <row r="52" spans="1:5" x14ac:dyDescent="0.25">
      <c r="A52" s="231" t="s">
        <v>53</v>
      </c>
      <c r="B52" s="232"/>
    </row>
    <row r="53" spans="1:5" x14ac:dyDescent="0.25">
      <c r="A53" s="23" t="str">
        <f>A10</f>
        <v>1-Insumos</v>
      </c>
      <c r="B53" s="33">
        <f>E14</f>
        <v>2637.6</v>
      </c>
    </row>
    <row r="54" spans="1:5" x14ac:dyDescent="0.25">
      <c r="A54" s="23" t="str">
        <f>A15</f>
        <v>2-Tratos Culturais</v>
      </c>
      <c r="B54" s="33">
        <f>E36</f>
        <v>3067.078</v>
      </c>
    </row>
    <row r="55" spans="1:5" x14ac:dyDescent="0.25">
      <c r="A55" s="23" t="str">
        <f>A37</f>
        <v>3-Serviços</v>
      </c>
      <c r="B55" s="33">
        <f>E44</f>
        <v>915</v>
      </c>
    </row>
    <row r="56" spans="1:5" x14ac:dyDescent="0.25">
      <c r="A56" s="23" t="str">
        <f>A45</f>
        <v>4-Outros custos</v>
      </c>
      <c r="B56" s="33">
        <f>E48</f>
        <v>914</v>
      </c>
    </row>
    <row r="57" spans="1:5" x14ac:dyDescent="0.25">
      <c r="A57" s="47" t="s">
        <v>65</v>
      </c>
      <c r="B57" s="48">
        <f>SUM(B53:B56)</f>
        <v>7533.6779999999999</v>
      </c>
    </row>
    <row r="60" spans="1:5" ht="15.75" x14ac:dyDescent="0.25">
      <c r="A60" s="209" t="s">
        <v>461</v>
      </c>
      <c r="B60" s="209"/>
      <c r="C60" s="233"/>
      <c r="D60" s="233"/>
    </row>
    <row r="61" spans="1:5" x14ac:dyDescent="0.25">
      <c r="A61" t="s">
        <v>54</v>
      </c>
    </row>
    <row r="62" spans="1:5" ht="15.75" x14ac:dyDescent="0.25">
      <c r="A62" s="209" t="s">
        <v>55</v>
      </c>
      <c r="B62" s="209"/>
      <c r="C62" s="209"/>
      <c r="D62" s="209"/>
    </row>
    <row r="63" spans="1:5" ht="15.75" x14ac:dyDescent="0.25">
      <c r="A63" s="209" t="s">
        <v>57</v>
      </c>
      <c r="B63" s="209"/>
      <c r="C63" s="209"/>
      <c r="D63" s="209"/>
    </row>
    <row r="64" spans="1:5" ht="15.75" x14ac:dyDescent="0.25">
      <c r="A64" s="209" t="s">
        <v>445</v>
      </c>
      <c r="B64" s="209"/>
      <c r="C64" s="209"/>
      <c r="D64" s="209"/>
    </row>
  </sheetData>
  <mergeCells count="22">
    <mergeCell ref="C62:D62"/>
    <mergeCell ref="A63:B63"/>
    <mergeCell ref="C63:D63"/>
    <mergeCell ref="A64:B64"/>
    <mergeCell ref="C64:D64"/>
    <mergeCell ref="A62:B62"/>
    <mergeCell ref="A60:B60"/>
    <mergeCell ref="C60:D60"/>
    <mergeCell ref="A52:B52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6"/>
  <sheetViews>
    <sheetView workbookViewId="0">
      <selection activeCell="A6" sqref="A6:B6"/>
    </sheetView>
  </sheetViews>
  <sheetFormatPr defaultRowHeight="15" x14ac:dyDescent="0.25"/>
  <cols>
    <col min="1" max="1" width="28.140625" bestFit="1" customWidth="1"/>
    <col min="2" max="2" width="18" customWidth="1"/>
    <col min="3" max="3" width="14.5703125" bestFit="1" customWidth="1"/>
    <col min="4" max="5" width="14.85546875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30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140</v>
      </c>
      <c r="B3" s="212"/>
      <c r="C3" s="213" t="s">
        <v>284</v>
      </c>
      <c r="D3" s="214"/>
      <c r="E3" s="215"/>
    </row>
    <row r="4" spans="1:5" ht="15.75" x14ac:dyDescent="0.25">
      <c r="A4" s="216" t="s">
        <v>286</v>
      </c>
      <c r="B4" s="216"/>
      <c r="C4" s="213" t="s">
        <v>287</v>
      </c>
      <c r="D4" s="214"/>
      <c r="E4" s="215"/>
    </row>
    <row r="5" spans="1:5" ht="15.75" x14ac:dyDescent="0.25">
      <c r="A5" s="220" t="s">
        <v>512</v>
      </c>
      <c r="B5" s="221"/>
      <c r="C5" s="213" t="s">
        <v>281</v>
      </c>
      <c r="D5" s="214"/>
      <c r="E5" s="215"/>
    </row>
    <row r="6" spans="1:5" ht="15.75" x14ac:dyDescent="0.25">
      <c r="A6" s="217" t="s">
        <v>524</v>
      </c>
      <c r="B6" s="218"/>
      <c r="C6" s="213" t="s">
        <v>282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53" t="s">
        <v>283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144</v>
      </c>
      <c r="B11" s="55" t="str">
        <f>'[1]Referencia Milho'!B6</f>
        <v>Ton</v>
      </c>
      <c r="C11" s="24">
        <f>'[1]Referencia Milho'!C6</f>
        <v>0.5</v>
      </c>
      <c r="D11" s="26">
        <f>'[1]Referencia Milho'!D6</f>
        <v>240</v>
      </c>
      <c r="E11" s="26">
        <f>'[1]Referencia Milho'!E6</f>
        <v>120</v>
      </c>
    </row>
    <row r="12" spans="1:5" x14ac:dyDescent="0.25">
      <c r="A12" s="24" t="s">
        <v>75</v>
      </c>
      <c r="B12" s="55" t="s">
        <v>14</v>
      </c>
      <c r="C12" s="24">
        <f>'[1]Referencia Milho'!C7</f>
        <v>0.4</v>
      </c>
      <c r="D12" s="26">
        <f>'[1]Referencia Milho'!D7</f>
        <v>4200</v>
      </c>
      <c r="E12" s="26">
        <f>'[1]Referencia Milho'!E7</f>
        <v>1680</v>
      </c>
    </row>
    <row r="13" spans="1:5" x14ac:dyDescent="0.25">
      <c r="A13" s="24" t="s">
        <v>78</v>
      </c>
      <c r="B13" s="55" t="s">
        <v>145</v>
      </c>
      <c r="C13" s="24">
        <v>1.2</v>
      </c>
      <c r="D13" s="26">
        <v>760</v>
      </c>
      <c r="E13" s="26">
        <f>C13*D13</f>
        <v>912</v>
      </c>
    </row>
    <row r="14" spans="1:5" x14ac:dyDescent="0.25">
      <c r="A14" s="6" t="s">
        <v>36</v>
      </c>
      <c r="B14" s="41"/>
      <c r="C14" s="42"/>
      <c r="D14" s="42"/>
      <c r="E14" s="7">
        <f>SUM(E11:E13)</f>
        <v>2712</v>
      </c>
    </row>
    <row r="15" spans="1:5" x14ac:dyDescent="0.25">
      <c r="A15" s="23" t="s">
        <v>146</v>
      </c>
      <c r="B15" s="23"/>
      <c r="C15" s="172"/>
      <c r="D15" s="23"/>
      <c r="E15" s="1"/>
    </row>
    <row r="16" spans="1:5" x14ac:dyDescent="0.25">
      <c r="A16" s="24" t="s">
        <v>69</v>
      </c>
      <c r="B16" s="55" t="str">
        <f>'[1]Referencia Milho'!B11</f>
        <v>L</v>
      </c>
      <c r="C16" s="24">
        <f>'[1]Referencia Milho'!C11</f>
        <v>2.5</v>
      </c>
      <c r="D16" s="26">
        <f>'[1]Referencia Milho'!D11</f>
        <v>47.52</v>
      </c>
      <c r="E16" s="31">
        <f>C16*D16</f>
        <v>118.80000000000001</v>
      </c>
    </row>
    <row r="17" spans="1:5" x14ac:dyDescent="0.25">
      <c r="A17" s="24" t="s">
        <v>29</v>
      </c>
      <c r="B17" s="55" t="str">
        <f>'[1]Referencia Milho'!B12</f>
        <v>Kg</v>
      </c>
      <c r="C17" s="24">
        <f>'[1]Referencia Milho'!C12</f>
        <v>1.8</v>
      </c>
      <c r="D17" s="26">
        <f>'[1]Referencia Milho'!D12</f>
        <v>94</v>
      </c>
      <c r="E17" s="31">
        <f t="shared" ref="E17:E35" si="0">C17*D17</f>
        <v>169.20000000000002</v>
      </c>
    </row>
    <row r="18" spans="1:5" x14ac:dyDescent="0.25">
      <c r="A18" s="24" t="s">
        <v>30</v>
      </c>
      <c r="B18" s="55" t="str">
        <f>'[1]Referencia Milho'!B13</f>
        <v>L</v>
      </c>
      <c r="C18" s="24">
        <f>'[1]Referencia Milho'!C13</f>
        <v>2</v>
      </c>
      <c r="D18" s="26">
        <f>'[1]Referencia Milho'!D13</f>
        <v>70</v>
      </c>
      <c r="E18" s="31">
        <f t="shared" si="0"/>
        <v>140</v>
      </c>
    </row>
    <row r="19" spans="1:5" x14ac:dyDescent="0.25">
      <c r="A19" s="24" t="s">
        <v>31</v>
      </c>
      <c r="B19" s="55" t="str">
        <f>'[1]Referencia Milho'!B14</f>
        <v>Kg</v>
      </c>
      <c r="C19" s="24">
        <f>'[1]Referencia Milho'!C14</f>
        <v>0.08</v>
      </c>
      <c r="D19" s="26">
        <f>'[1]Referencia Milho'!D14</f>
        <v>568.5</v>
      </c>
      <c r="E19" s="31">
        <f t="shared" si="0"/>
        <v>45.480000000000004</v>
      </c>
    </row>
    <row r="20" spans="1:5" x14ac:dyDescent="0.25">
      <c r="A20" s="24" t="s">
        <v>21</v>
      </c>
      <c r="B20" s="55" t="str">
        <f>'[1]Referencia Milho'!B15</f>
        <v>L</v>
      </c>
      <c r="C20" s="24">
        <f>'[1]Referencia Milho'!C15</f>
        <v>1</v>
      </c>
      <c r="D20" s="26">
        <f>'[1]Referencia Milho'!D15</f>
        <v>52</v>
      </c>
      <c r="E20" s="31">
        <f t="shared" si="0"/>
        <v>52</v>
      </c>
    </row>
    <row r="21" spans="1:5" x14ac:dyDescent="0.25">
      <c r="A21" s="24" t="s">
        <v>69</v>
      </c>
      <c r="B21" s="55" t="str">
        <f>'[1]Referencia Milho'!B16</f>
        <v>L</v>
      </c>
      <c r="C21" s="24">
        <f>'[1]Referencia Milho'!C16</f>
        <v>2.5</v>
      </c>
      <c r="D21" s="26">
        <f>'[1]Referencia Milho'!D16</f>
        <v>47.52</v>
      </c>
      <c r="E21" s="31">
        <f t="shared" si="0"/>
        <v>118.80000000000001</v>
      </c>
    </row>
    <row r="22" spans="1:5" x14ac:dyDescent="0.25">
      <c r="A22" s="24" t="s">
        <v>29</v>
      </c>
      <c r="B22" s="55" t="str">
        <f>'[1]Referencia Milho'!B17</f>
        <v>Kg</v>
      </c>
      <c r="C22" s="24">
        <f>'[1]Referencia Milho'!C17</f>
        <v>1.8</v>
      </c>
      <c r="D22" s="26">
        <f>'[1]Referencia Milho'!D17</f>
        <v>94</v>
      </c>
      <c r="E22" s="31">
        <f t="shared" si="0"/>
        <v>169.20000000000002</v>
      </c>
    </row>
    <row r="23" spans="1:5" x14ac:dyDescent="0.25">
      <c r="A23" s="24" t="s">
        <v>22</v>
      </c>
      <c r="B23" s="55" t="str">
        <f>'[1]Referencia Milho'!B18</f>
        <v>L</v>
      </c>
      <c r="C23" s="24">
        <f>'[1]Referencia Milho'!C18</f>
        <v>0.2</v>
      </c>
      <c r="D23" s="26">
        <f>'[1]Referencia Milho'!D18</f>
        <v>211.92</v>
      </c>
      <c r="E23" s="31">
        <f t="shared" si="0"/>
        <v>42.384</v>
      </c>
    </row>
    <row r="24" spans="1:5" x14ac:dyDescent="0.25">
      <c r="A24" s="24" t="s">
        <v>23</v>
      </c>
      <c r="B24" s="55" t="str">
        <f>'[1]Referencia Milho'!B19</f>
        <v>L</v>
      </c>
      <c r="C24" s="24">
        <f>'[1]Referencia Milho'!C19</f>
        <v>1</v>
      </c>
      <c r="D24" s="26">
        <f>'[1]Referencia Milho'!D19</f>
        <v>38.25</v>
      </c>
      <c r="E24" s="31">
        <f t="shared" si="0"/>
        <v>38.25</v>
      </c>
    </row>
    <row r="25" spans="1:5" x14ac:dyDescent="0.25">
      <c r="A25" s="24" t="s">
        <v>147</v>
      </c>
      <c r="B25" s="55" t="str">
        <f>'[1]Referencia Milho'!B20</f>
        <v>L</v>
      </c>
      <c r="C25" s="24">
        <f>'[1]Referencia Milho'!C20</f>
        <v>0.1</v>
      </c>
      <c r="D25" s="26">
        <f>'[1]Referencia Milho'!D20</f>
        <v>26.27</v>
      </c>
      <c r="E25" s="31">
        <f t="shared" si="0"/>
        <v>2.6270000000000002</v>
      </c>
    </row>
    <row r="26" spans="1:5" x14ac:dyDescent="0.25">
      <c r="A26" s="24" t="s">
        <v>24</v>
      </c>
      <c r="B26" s="55" t="str">
        <f>'[1]Referencia Milho'!B22</f>
        <v>L</v>
      </c>
      <c r="C26" s="24">
        <f>'[1]Referencia Milho'!C22</f>
        <v>0.15</v>
      </c>
      <c r="D26" s="26">
        <f>'[1]Referencia Milho'!D22</f>
        <v>189.6</v>
      </c>
      <c r="E26" s="31">
        <f t="shared" si="0"/>
        <v>28.439999999999998</v>
      </c>
    </row>
    <row r="27" spans="1:5" x14ac:dyDescent="0.25">
      <c r="A27" s="24" t="s">
        <v>25</v>
      </c>
      <c r="B27" s="55" t="str">
        <f>'[1]Referencia Milho'!B23</f>
        <v>L</v>
      </c>
      <c r="C27" s="24">
        <f>'[1]Referencia Milho'!C23</f>
        <v>0.4</v>
      </c>
      <c r="D27" s="26">
        <f>'[1]Referencia Milho'!D23</f>
        <v>325</v>
      </c>
      <c r="E27" s="31">
        <f t="shared" si="0"/>
        <v>130</v>
      </c>
    </row>
    <row r="28" spans="1:5" x14ac:dyDescent="0.25">
      <c r="A28" s="24" t="s">
        <v>32</v>
      </c>
      <c r="B28" s="55" t="str">
        <f>'[1]Referencia Milho'!B24</f>
        <v>L</v>
      </c>
      <c r="C28" s="24">
        <f>'[1]Referencia Milho'!C24</f>
        <v>0.2</v>
      </c>
      <c r="D28" s="26">
        <f>'[1]Referencia Milho'!D24</f>
        <v>123</v>
      </c>
      <c r="E28" s="31">
        <f t="shared" si="0"/>
        <v>24.6</v>
      </c>
    </row>
    <row r="29" spans="1:5" x14ac:dyDescent="0.25">
      <c r="A29" s="24" t="s">
        <v>33</v>
      </c>
      <c r="B29" s="55" t="str">
        <f>'[1]Referencia Milho'!B25</f>
        <v>L</v>
      </c>
      <c r="C29" s="24">
        <f>'[1]Referencia Milho'!C25</f>
        <v>1</v>
      </c>
      <c r="D29" s="26">
        <f>'[1]Referencia Milho'!D25</f>
        <v>26</v>
      </c>
      <c r="E29" s="31">
        <f t="shared" si="0"/>
        <v>26</v>
      </c>
    </row>
    <row r="30" spans="1:5" x14ac:dyDescent="0.25">
      <c r="A30" s="24" t="s">
        <v>61</v>
      </c>
      <c r="B30" s="55" t="str">
        <f>'[1]Referencia Milho'!B26</f>
        <v>L</v>
      </c>
      <c r="C30" s="24">
        <f>'[1]Referencia Milho'!C26</f>
        <v>1.5</v>
      </c>
      <c r="D30" s="26">
        <f>'[1]Referencia Milho'!D26</f>
        <v>33</v>
      </c>
      <c r="E30" s="31">
        <f t="shared" si="0"/>
        <v>49.5</v>
      </c>
    </row>
    <row r="31" spans="1:5" x14ac:dyDescent="0.25">
      <c r="A31" s="24" t="s">
        <v>20</v>
      </c>
      <c r="B31" s="55" t="str">
        <f>'[1]Referencia Milho'!B27</f>
        <v>Kg</v>
      </c>
      <c r="C31" s="24">
        <f>'[1]Referencia Milho'!C27</f>
        <v>0.6</v>
      </c>
      <c r="D31" s="26">
        <f>'[1]Referencia Milho'!D27</f>
        <v>79.333333333333329</v>
      </c>
      <c r="E31" s="31">
        <f t="shared" si="0"/>
        <v>47.599999999999994</v>
      </c>
    </row>
    <row r="32" spans="1:5" x14ac:dyDescent="0.25">
      <c r="A32" s="24" t="s">
        <v>449</v>
      </c>
      <c r="B32" s="55" t="str">
        <f>'[1]Referencia Milho'!B28</f>
        <v>L</v>
      </c>
      <c r="C32" s="24">
        <f>'[1]Referencia Milho'!C28</f>
        <v>0.4</v>
      </c>
      <c r="D32" s="26">
        <f>'[1]Referencia Milho'!D28</f>
        <v>64.8</v>
      </c>
      <c r="E32" s="31">
        <f t="shared" si="0"/>
        <v>25.92</v>
      </c>
    </row>
    <row r="33" spans="1:5" x14ac:dyDescent="0.25">
      <c r="A33" s="24" t="s">
        <v>91</v>
      </c>
      <c r="B33" s="55" t="s">
        <v>79</v>
      </c>
      <c r="C33" s="24">
        <v>0.3</v>
      </c>
      <c r="D33" s="26">
        <f>'[1]Referencia Milho'!D30</f>
        <v>4845</v>
      </c>
      <c r="E33" s="31">
        <f t="shared" si="0"/>
        <v>1453.5</v>
      </c>
    </row>
    <row r="34" spans="1:5" x14ac:dyDescent="0.25">
      <c r="A34" s="24" t="s">
        <v>93</v>
      </c>
      <c r="B34" s="55" t="s">
        <v>79</v>
      </c>
      <c r="C34" s="24">
        <v>0.4</v>
      </c>
      <c r="D34" s="26">
        <f>'[1]Referencia Milho'!D31</f>
        <v>4600</v>
      </c>
      <c r="E34" s="31">
        <f t="shared" si="0"/>
        <v>1840</v>
      </c>
    </row>
    <row r="35" spans="1:5" x14ac:dyDescent="0.25">
      <c r="A35" s="24" t="s">
        <v>147</v>
      </c>
      <c r="B35" s="55" t="str">
        <f>'[1]Referencia Milho'!B29</f>
        <v>L</v>
      </c>
      <c r="C35" s="24">
        <f>'[1]Referencia Milho'!C29</f>
        <v>0.1</v>
      </c>
      <c r="D35" s="26">
        <f>'[1]Referencia Milho'!D29</f>
        <v>26.27</v>
      </c>
      <c r="E35" s="31">
        <f t="shared" si="0"/>
        <v>2.6270000000000002</v>
      </c>
    </row>
    <row r="36" spans="1:5" x14ac:dyDescent="0.25">
      <c r="A36" s="6" t="s">
        <v>45</v>
      </c>
      <c r="B36" s="41"/>
      <c r="C36" s="42"/>
      <c r="D36" s="42"/>
      <c r="E36" s="57">
        <f>SUM(E16:E35)</f>
        <v>4524.9279999999999</v>
      </c>
    </row>
    <row r="37" spans="1:5" x14ac:dyDescent="0.25">
      <c r="A37" s="23" t="s">
        <v>148</v>
      </c>
      <c r="B37" s="23"/>
      <c r="C37" s="172"/>
      <c r="D37" s="23"/>
      <c r="E37" s="1"/>
    </row>
    <row r="38" spans="1:5" x14ac:dyDescent="0.25">
      <c r="A38" s="24" t="s">
        <v>149</v>
      </c>
      <c r="B38" s="55" t="s">
        <v>150</v>
      </c>
      <c r="C38" s="24">
        <v>1</v>
      </c>
      <c r="D38" s="51">
        <v>143</v>
      </c>
      <c r="E38" s="26">
        <f>C38*D38</f>
        <v>143</v>
      </c>
    </row>
    <row r="39" spans="1:5" x14ac:dyDescent="0.25">
      <c r="A39" s="24" t="s">
        <v>151</v>
      </c>
      <c r="B39" s="55" t="s">
        <v>150</v>
      </c>
      <c r="C39" s="24">
        <v>1</v>
      </c>
      <c r="D39" s="51">
        <v>143</v>
      </c>
      <c r="E39" s="26">
        <f t="shared" ref="E39:E43" si="1">C39*D39</f>
        <v>143</v>
      </c>
    </row>
    <row r="40" spans="1:5" x14ac:dyDescent="0.25">
      <c r="A40" s="24" t="s">
        <v>152</v>
      </c>
      <c r="B40" s="55" t="s">
        <v>150</v>
      </c>
      <c r="C40" s="24">
        <v>1</v>
      </c>
      <c r="D40" s="51">
        <v>143</v>
      </c>
      <c r="E40" s="26">
        <f t="shared" si="1"/>
        <v>143</v>
      </c>
    </row>
    <row r="41" spans="1:5" x14ac:dyDescent="0.25">
      <c r="A41" s="24" t="s">
        <v>153</v>
      </c>
      <c r="B41" s="55" t="s">
        <v>150</v>
      </c>
      <c r="C41" s="24">
        <v>1</v>
      </c>
      <c r="D41" s="51">
        <v>143</v>
      </c>
      <c r="E41" s="26">
        <f t="shared" si="1"/>
        <v>143</v>
      </c>
    </row>
    <row r="42" spans="1:5" x14ac:dyDescent="0.25">
      <c r="A42" s="24" t="s">
        <v>154</v>
      </c>
      <c r="B42" s="55" t="s">
        <v>150</v>
      </c>
      <c r="C42" s="24">
        <v>1</v>
      </c>
      <c r="D42" s="26">
        <v>200</v>
      </c>
      <c r="E42" s="26">
        <f t="shared" si="1"/>
        <v>200</v>
      </c>
    </row>
    <row r="43" spans="1:5" x14ac:dyDescent="0.25">
      <c r="A43" s="24" t="s">
        <v>155</v>
      </c>
      <c r="B43" s="55" t="s">
        <v>150</v>
      </c>
      <c r="C43" s="24">
        <v>1</v>
      </c>
      <c r="D43" s="51">
        <v>143</v>
      </c>
      <c r="E43" s="26">
        <f t="shared" si="1"/>
        <v>143</v>
      </c>
    </row>
    <row r="44" spans="1:5" x14ac:dyDescent="0.25">
      <c r="A44" s="6" t="s">
        <v>51</v>
      </c>
      <c r="B44" s="41"/>
      <c r="C44" s="42"/>
      <c r="D44" s="42"/>
      <c r="E44" s="7">
        <f>SUM(E38:E43)</f>
        <v>915</v>
      </c>
    </row>
    <row r="45" spans="1:5" x14ac:dyDescent="0.25">
      <c r="A45" s="23" t="s">
        <v>156</v>
      </c>
      <c r="B45" s="58"/>
      <c r="C45" s="173"/>
      <c r="D45" s="172"/>
      <c r="E45" s="1"/>
    </row>
    <row r="46" spans="1:5" x14ac:dyDescent="0.25">
      <c r="A46" s="24" t="s">
        <v>109</v>
      </c>
      <c r="B46" s="55" t="s">
        <v>106</v>
      </c>
      <c r="C46" s="24">
        <v>1</v>
      </c>
      <c r="D46" s="31">
        <v>850</v>
      </c>
      <c r="E46" s="31">
        <f>C46*D46</f>
        <v>850</v>
      </c>
    </row>
    <row r="47" spans="1:5" x14ac:dyDescent="0.25">
      <c r="A47" s="24" t="s">
        <v>159</v>
      </c>
      <c r="B47" s="55" t="s">
        <v>158</v>
      </c>
      <c r="C47" s="24">
        <v>200</v>
      </c>
      <c r="D47" s="31">
        <v>2.496</v>
      </c>
      <c r="E47" s="31">
        <f>C47*D47</f>
        <v>499.2</v>
      </c>
    </row>
    <row r="48" spans="1:5" x14ac:dyDescent="0.25">
      <c r="A48" s="24" t="s">
        <v>44</v>
      </c>
      <c r="B48" s="55" t="s">
        <v>160</v>
      </c>
      <c r="C48" s="24">
        <v>1</v>
      </c>
      <c r="D48" s="31">
        <v>264</v>
      </c>
      <c r="E48" s="31">
        <f>C48*D48</f>
        <v>264</v>
      </c>
    </row>
    <row r="49" spans="1:5" x14ac:dyDescent="0.25">
      <c r="A49" s="24" t="s">
        <v>157</v>
      </c>
      <c r="B49" s="55" t="s">
        <v>158</v>
      </c>
      <c r="C49" s="24">
        <v>200</v>
      </c>
      <c r="D49" s="31">
        <v>1.32</v>
      </c>
      <c r="E49" s="31">
        <f>C49*D49</f>
        <v>264</v>
      </c>
    </row>
    <row r="50" spans="1:5" x14ac:dyDescent="0.25">
      <c r="A50" s="6" t="s">
        <v>103</v>
      </c>
      <c r="B50" s="41"/>
      <c r="C50" s="41"/>
      <c r="D50" s="42"/>
      <c r="E50" s="7">
        <f>SUM(E46:E49)</f>
        <v>1877.2</v>
      </c>
    </row>
    <row r="51" spans="1:5" x14ac:dyDescent="0.25">
      <c r="A51" s="47" t="s">
        <v>65</v>
      </c>
      <c r="B51" s="47"/>
      <c r="C51" s="47"/>
      <c r="D51" s="47"/>
      <c r="E51" s="48">
        <f>SUM(E14,E36,E44,E50)</f>
        <v>10029.128000000001</v>
      </c>
    </row>
    <row r="54" spans="1:5" x14ac:dyDescent="0.25">
      <c r="A54" s="231" t="s">
        <v>53</v>
      </c>
      <c r="B54" s="232"/>
    </row>
    <row r="55" spans="1:5" x14ac:dyDescent="0.25">
      <c r="A55" s="23" t="str">
        <f>A10</f>
        <v>1-Insumos</v>
      </c>
      <c r="B55" s="33">
        <f>E14</f>
        <v>2712</v>
      </c>
    </row>
    <row r="56" spans="1:5" x14ac:dyDescent="0.25">
      <c r="A56" s="23" t="str">
        <f>A15</f>
        <v>2-Tratos Culturais</v>
      </c>
      <c r="B56" s="33">
        <f>E36</f>
        <v>4524.9279999999999</v>
      </c>
    </row>
    <row r="57" spans="1:5" x14ac:dyDescent="0.25">
      <c r="A57" s="23" t="str">
        <f>A37</f>
        <v>3-Serviços</v>
      </c>
      <c r="B57" s="33">
        <f>E44</f>
        <v>915</v>
      </c>
    </row>
    <row r="58" spans="1:5" x14ac:dyDescent="0.25">
      <c r="A58" s="23" t="str">
        <f>A45</f>
        <v>4-Outros custos</v>
      </c>
      <c r="B58" s="33">
        <f>E50</f>
        <v>1877.2</v>
      </c>
    </row>
    <row r="59" spans="1:5" x14ac:dyDescent="0.25">
      <c r="A59" s="47" t="s">
        <v>65</v>
      </c>
      <c r="B59" s="48">
        <f>SUM(B55:B58)</f>
        <v>10029.128000000001</v>
      </c>
    </row>
    <row r="62" spans="1:5" ht="15.75" x14ac:dyDescent="0.25">
      <c r="A62" s="209" t="s">
        <v>461</v>
      </c>
      <c r="B62" s="209"/>
      <c r="C62" s="233"/>
      <c r="D62" s="233"/>
    </row>
    <row r="63" spans="1:5" x14ac:dyDescent="0.25">
      <c r="A63" t="s">
        <v>54</v>
      </c>
    </row>
    <row r="64" spans="1:5" ht="15.75" x14ac:dyDescent="0.25">
      <c r="A64" s="209" t="s">
        <v>55</v>
      </c>
      <c r="B64" s="209"/>
      <c r="C64" s="209"/>
      <c r="D64" s="209"/>
    </row>
    <row r="65" spans="1:4" ht="15.75" x14ac:dyDescent="0.25">
      <c r="A65" s="209" t="s">
        <v>57</v>
      </c>
      <c r="B65" s="209"/>
      <c r="C65" s="209"/>
      <c r="D65" s="209"/>
    </row>
    <row r="66" spans="1:4" ht="15.75" x14ac:dyDescent="0.25">
      <c r="A66" s="209" t="s">
        <v>445</v>
      </c>
      <c r="B66" s="209"/>
      <c r="C66" s="209"/>
      <c r="D66" s="209"/>
    </row>
  </sheetData>
  <mergeCells count="22">
    <mergeCell ref="A64:B64"/>
    <mergeCell ref="C64:D64"/>
    <mergeCell ref="A65:B65"/>
    <mergeCell ref="C65:D65"/>
    <mergeCell ref="A66:B66"/>
    <mergeCell ref="C66:D66"/>
    <mergeCell ref="A62:B62"/>
    <mergeCell ref="C62:D62"/>
    <mergeCell ref="A54:B54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1"/>
  <sheetViews>
    <sheetView topLeftCell="A16" zoomScaleNormal="100" workbookViewId="0">
      <selection activeCell="C24" sqref="C24"/>
    </sheetView>
  </sheetViews>
  <sheetFormatPr defaultRowHeight="15" x14ac:dyDescent="0.25"/>
  <cols>
    <col min="1" max="1" width="28.140625" bestFit="1" customWidth="1"/>
    <col min="2" max="2" width="20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20.25" customHeight="1" x14ac:dyDescent="0.25">
      <c r="A1" s="243"/>
      <c r="B1" s="245" t="s">
        <v>0</v>
      </c>
      <c r="C1" s="246"/>
      <c r="D1" s="246"/>
      <c r="E1" s="247"/>
    </row>
    <row r="2" spans="1:5" ht="22.5" customHeight="1" x14ac:dyDescent="0.25">
      <c r="A2" s="244"/>
      <c r="B2" s="248"/>
      <c r="C2" s="249"/>
      <c r="D2" s="249"/>
      <c r="E2" s="250"/>
    </row>
    <row r="3" spans="1:5" ht="15.75" x14ac:dyDescent="0.25">
      <c r="A3" s="251" t="s">
        <v>433</v>
      </c>
      <c r="B3" s="252"/>
      <c r="C3" s="213" t="s">
        <v>330</v>
      </c>
      <c r="D3" s="214"/>
      <c r="E3" s="215"/>
    </row>
    <row r="4" spans="1:5" ht="15.75" x14ac:dyDescent="0.25">
      <c r="A4" s="213" t="s">
        <v>59</v>
      </c>
      <c r="B4" s="215"/>
      <c r="C4" s="213" t="s">
        <v>436</v>
      </c>
      <c r="D4" s="214"/>
      <c r="E4" s="215"/>
    </row>
    <row r="5" spans="1:5" ht="15.75" x14ac:dyDescent="0.25">
      <c r="A5" s="220" t="s">
        <v>512</v>
      </c>
      <c r="B5" s="221"/>
      <c r="C5" s="213" t="s">
        <v>431</v>
      </c>
      <c r="D5" s="214"/>
      <c r="E5" s="215"/>
    </row>
    <row r="6" spans="1:5" ht="15.75" x14ac:dyDescent="0.25">
      <c r="A6" s="157" t="s">
        <v>526</v>
      </c>
      <c r="B6" s="158"/>
      <c r="C6" s="213" t="s">
        <v>437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54" t="s">
        <v>283</v>
      </c>
      <c r="B8" s="255"/>
      <c r="C8" s="255"/>
      <c r="D8" s="255"/>
      <c r="E8" s="256"/>
    </row>
    <row r="9" spans="1:5" x14ac:dyDescent="0.25">
      <c r="A9" s="237" t="s">
        <v>7</v>
      </c>
      <c r="B9" s="238"/>
      <c r="C9" s="238"/>
      <c r="D9" s="238"/>
      <c r="E9" s="239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144</v>
      </c>
      <c r="B11" s="55" t="s">
        <v>14</v>
      </c>
      <c r="C11" s="24">
        <v>0.5</v>
      </c>
      <c r="D11" s="26">
        <v>236.5</v>
      </c>
      <c r="E11" s="26">
        <f>C11*D11</f>
        <v>118.25</v>
      </c>
    </row>
    <row r="12" spans="1:5" x14ac:dyDescent="0.25">
      <c r="A12" s="24" t="s">
        <v>75</v>
      </c>
      <c r="B12" s="55" t="s">
        <v>14</v>
      </c>
      <c r="C12" s="24">
        <v>0.4</v>
      </c>
      <c r="D12" s="26">
        <v>5500</v>
      </c>
      <c r="E12" s="26">
        <f t="shared" ref="E12:E13" si="0">C12*D12</f>
        <v>2200</v>
      </c>
    </row>
    <row r="13" spans="1:5" x14ac:dyDescent="0.25">
      <c r="A13" s="24" t="s">
        <v>78</v>
      </c>
      <c r="B13" s="55" t="s">
        <v>145</v>
      </c>
      <c r="C13" s="24">
        <v>1.2</v>
      </c>
      <c r="D13" s="26">
        <f>'[1]Referencia Milho'!D8</f>
        <v>845.11111111111109</v>
      </c>
      <c r="E13" s="26">
        <f t="shared" si="0"/>
        <v>1014.1333333333332</v>
      </c>
    </row>
    <row r="14" spans="1:5" x14ac:dyDescent="0.25">
      <c r="A14" s="47" t="s">
        <v>36</v>
      </c>
      <c r="B14" s="140"/>
      <c r="C14" s="141"/>
      <c r="D14" s="141"/>
      <c r="E14" s="48">
        <f>SUM(E11:E13)</f>
        <v>3332.3833333333332</v>
      </c>
    </row>
    <row r="15" spans="1:5" x14ac:dyDescent="0.25">
      <c r="A15" s="23" t="s">
        <v>146</v>
      </c>
      <c r="B15" s="23"/>
      <c r="C15" s="172"/>
      <c r="D15" s="23"/>
      <c r="E15" s="1"/>
    </row>
    <row r="16" spans="1:5" x14ac:dyDescent="0.25">
      <c r="A16" s="24" t="s">
        <v>29</v>
      </c>
      <c r="B16" s="55" t="s">
        <v>79</v>
      </c>
      <c r="C16" s="24">
        <v>1</v>
      </c>
      <c r="D16" s="26">
        <f>'[1]Referencia Milho'!D12</f>
        <v>94</v>
      </c>
      <c r="E16" s="26">
        <f t="shared" ref="E16:E24" si="1">C16*D16</f>
        <v>94</v>
      </c>
    </row>
    <row r="17" spans="1:5" x14ac:dyDescent="0.25">
      <c r="A17" s="24" t="s">
        <v>30</v>
      </c>
      <c r="B17" s="55" t="s">
        <v>92</v>
      </c>
      <c r="C17" s="24">
        <v>1</v>
      </c>
      <c r="D17" s="26">
        <f>'[1]Referencia Milho'!D13</f>
        <v>70</v>
      </c>
      <c r="E17" s="26">
        <f t="shared" si="1"/>
        <v>70</v>
      </c>
    </row>
    <row r="18" spans="1:5" x14ac:dyDescent="0.25">
      <c r="A18" s="24" t="s">
        <v>21</v>
      </c>
      <c r="B18" s="55" t="s">
        <v>92</v>
      </c>
      <c r="C18" s="24">
        <v>1</v>
      </c>
      <c r="D18" s="26">
        <f>'[1]Referencia Milho'!D15</f>
        <v>52</v>
      </c>
      <c r="E18" s="26">
        <f t="shared" si="1"/>
        <v>52</v>
      </c>
    </row>
    <row r="19" spans="1:5" x14ac:dyDescent="0.25">
      <c r="A19" s="24" t="s">
        <v>22</v>
      </c>
      <c r="B19" s="55" t="s">
        <v>92</v>
      </c>
      <c r="C19" s="24">
        <v>0.2</v>
      </c>
      <c r="D19" s="26">
        <f>'[1]Referencia Milho'!D18</f>
        <v>211.92</v>
      </c>
      <c r="E19" s="26">
        <f t="shared" si="1"/>
        <v>42.384</v>
      </c>
    </row>
    <row r="20" spans="1:5" x14ac:dyDescent="0.25">
      <c r="A20" s="24" t="s">
        <v>23</v>
      </c>
      <c r="B20" s="55" t="s">
        <v>92</v>
      </c>
      <c r="C20" s="24">
        <v>1.5</v>
      </c>
      <c r="D20" s="26">
        <f>'[1]Referencia Milho'!D19</f>
        <v>38.25</v>
      </c>
      <c r="E20" s="31">
        <f t="shared" si="1"/>
        <v>57.375</v>
      </c>
    </row>
    <row r="21" spans="1:5" x14ac:dyDescent="0.25">
      <c r="A21" s="24" t="s">
        <v>147</v>
      </c>
      <c r="B21" s="55" t="s">
        <v>92</v>
      </c>
      <c r="C21" s="24">
        <v>0.1</v>
      </c>
      <c r="D21" s="26">
        <f>'[1]Referencia Milho'!D20</f>
        <v>26.27</v>
      </c>
      <c r="E21" s="26">
        <f t="shared" si="1"/>
        <v>2.6270000000000002</v>
      </c>
    </row>
    <row r="22" spans="1:5" x14ac:dyDescent="0.25">
      <c r="A22" s="24" t="s">
        <v>16</v>
      </c>
      <c r="B22" s="55" t="s">
        <v>79</v>
      </c>
      <c r="C22" s="24">
        <v>0.6</v>
      </c>
      <c r="D22" s="26">
        <f>'[1]Referencia Milho'!D21</f>
        <v>235.76</v>
      </c>
      <c r="E22" s="26">
        <f t="shared" si="1"/>
        <v>141.45599999999999</v>
      </c>
    </row>
    <row r="23" spans="1:5" x14ac:dyDescent="0.25">
      <c r="A23" s="24" t="s">
        <v>93</v>
      </c>
      <c r="B23" s="55" t="s">
        <v>79</v>
      </c>
      <c r="C23" s="24">
        <v>0.3</v>
      </c>
      <c r="D23" s="26">
        <f>'[1]Referencia Milho'!D30</f>
        <v>4845</v>
      </c>
      <c r="E23" s="26">
        <f t="shared" si="1"/>
        <v>1453.5</v>
      </c>
    </row>
    <row r="24" spans="1:5" x14ac:dyDescent="0.25">
      <c r="A24" s="24" t="s">
        <v>162</v>
      </c>
      <c r="B24" s="55" t="s">
        <v>92</v>
      </c>
      <c r="C24" s="24">
        <v>0.1</v>
      </c>
      <c r="D24" s="26">
        <f>'[1]Referencia Milho'!D26</f>
        <v>33</v>
      </c>
      <c r="E24" s="26">
        <f t="shared" si="1"/>
        <v>3.3000000000000003</v>
      </c>
    </row>
    <row r="25" spans="1:5" x14ac:dyDescent="0.25">
      <c r="A25" s="47" t="s">
        <v>45</v>
      </c>
      <c r="B25" s="140"/>
      <c r="C25" s="141"/>
      <c r="D25" s="141"/>
      <c r="E25" s="144">
        <f>SUM(E16:E24)</f>
        <v>1916.6420000000001</v>
      </c>
    </row>
    <row r="26" spans="1:5" x14ac:dyDescent="0.25">
      <c r="A26" s="23" t="s">
        <v>148</v>
      </c>
      <c r="B26" s="23"/>
      <c r="C26" s="172"/>
      <c r="D26" s="23"/>
      <c r="E26" s="1"/>
    </row>
    <row r="27" spans="1:5" x14ac:dyDescent="0.25">
      <c r="A27" s="24" t="s">
        <v>151</v>
      </c>
      <c r="B27" s="55" t="s">
        <v>150</v>
      </c>
      <c r="C27" s="24">
        <v>1</v>
      </c>
      <c r="D27" s="51">
        <v>143</v>
      </c>
      <c r="E27" s="26">
        <f t="shared" ref="E27:E29" si="2">C27*D27</f>
        <v>143</v>
      </c>
    </row>
    <row r="28" spans="1:5" x14ac:dyDescent="0.25">
      <c r="A28" s="24" t="s">
        <v>38</v>
      </c>
      <c r="B28" s="55" t="s">
        <v>150</v>
      </c>
      <c r="C28" s="24">
        <v>1.5</v>
      </c>
      <c r="D28" s="51">
        <v>143</v>
      </c>
      <c r="E28" s="26">
        <f t="shared" si="2"/>
        <v>214.5</v>
      </c>
    </row>
    <row r="29" spans="1:5" x14ac:dyDescent="0.25">
      <c r="A29" s="24" t="s">
        <v>153</v>
      </c>
      <c r="B29" s="55" t="s">
        <v>150</v>
      </c>
      <c r="C29" s="24">
        <v>1.5</v>
      </c>
      <c r="D29" s="51">
        <v>143</v>
      </c>
      <c r="E29" s="26">
        <f t="shared" si="2"/>
        <v>214.5</v>
      </c>
    </row>
    <row r="30" spans="1:5" x14ac:dyDescent="0.25">
      <c r="A30" s="47" t="s">
        <v>51</v>
      </c>
      <c r="B30" s="140"/>
      <c r="C30" s="141"/>
      <c r="D30" s="141"/>
      <c r="E30" s="48">
        <f>SUM(E27:E29)</f>
        <v>572</v>
      </c>
    </row>
    <row r="31" spans="1:5" x14ac:dyDescent="0.25">
      <c r="A31" s="23" t="s">
        <v>156</v>
      </c>
      <c r="B31" s="58"/>
      <c r="C31" s="173"/>
      <c r="D31" s="172"/>
      <c r="E31" s="1"/>
    </row>
    <row r="32" spans="1:5" x14ac:dyDescent="0.25">
      <c r="A32" s="24" t="s">
        <v>109</v>
      </c>
      <c r="B32" s="55" t="s">
        <v>106</v>
      </c>
      <c r="C32" s="24">
        <v>1</v>
      </c>
      <c r="D32" s="31">
        <v>750</v>
      </c>
      <c r="E32" s="31">
        <f>C32*D32</f>
        <v>750</v>
      </c>
    </row>
    <row r="33" spans="1:5" x14ac:dyDescent="0.25">
      <c r="A33" s="24" t="s">
        <v>434</v>
      </c>
      <c r="B33" s="55" t="s">
        <v>150</v>
      </c>
      <c r="C33" s="24">
        <v>4</v>
      </c>
      <c r="D33" s="26">
        <v>250</v>
      </c>
      <c r="E33" s="26">
        <f t="shared" ref="E33" si="3">C33*D33</f>
        <v>1000</v>
      </c>
    </row>
    <row r="34" spans="1:5" x14ac:dyDescent="0.25">
      <c r="A34" s="47" t="s">
        <v>103</v>
      </c>
      <c r="B34" s="140"/>
      <c r="C34" s="140"/>
      <c r="D34" s="141"/>
      <c r="E34" s="48">
        <f>SUM(E32:E33)</f>
        <v>1750</v>
      </c>
    </row>
    <row r="35" spans="1:5" x14ac:dyDescent="0.25">
      <c r="A35" s="47" t="s">
        <v>65</v>
      </c>
      <c r="B35" s="47"/>
      <c r="C35" s="47"/>
      <c r="D35" s="47"/>
      <c r="E35" s="48">
        <f>SUM(E14,E25,E30,E34)</f>
        <v>7571.025333333333</v>
      </c>
    </row>
    <row r="38" spans="1:5" x14ac:dyDescent="0.25">
      <c r="A38" s="231" t="s">
        <v>53</v>
      </c>
      <c r="B38" s="232"/>
    </row>
    <row r="39" spans="1:5" x14ac:dyDescent="0.25">
      <c r="A39" s="23" t="s">
        <v>143</v>
      </c>
      <c r="B39" s="33">
        <f>E14</f>
        <v>3332.3833333333332</v>
      </c>
    </row>
    <row r="40" spans="1:5" x14ac:dyDescent="0.25">
      <c r="A40" s="23" t="s">
        <v>146</v>
      </c>
      <c r="B40" s="33">
        <f>E25</f>
        <v>1916.6420000000001</v>
      </c>
    </row>
    <row r="41" spans="1:5" x14ac:dyDescent="0.25">
      <c r="A41" s="23" t="s">
        <v>148</v>
      </c>
      <c r="B41" s="33">
        <f>E30</f>
        <v>572</v>
      </c>
    </row>
    <row r="42" spans="1:5" x14ac:dyDescent="0.25">
      <c r="A42" s="23" t="s">
        <v>156</v>
      </c>
      <c r="B42" s="33">
        <f>E34</f>
        <v>1750</v>
      </c>
    </row>
    <row r="43" spans="1:5" x14ac:dyDescent="0.25">
      <c r="A43" s="47" t="s">
        <v>65</v>
      </c>
      <c r="B43" s="48">
        <f>SUM(B39:B42)</f>
        <v>7571.025333333333</v>
      </c>
    </row>
    <row r="46" spans="1:5" ht="15.75" x14ac:dyDescent="0.25">
      <c r="A46" s="209" t="s">
        <v>461</v>
      </c>
      <c r="B46" s="209"/>
      <c r="C46" s="233"/>
      <c r="D46" s="233"/>
    </row>
    <row r="47" spans="1:5" x14ac:dyDescent="0.25">
      <c r="A47" t="s">
        <v>54</v>
      </c>
    </row>
    <row r="48" spans="1:5" ht="15.75" x14ac:dyDescent="0.25">
      <c r="A48" s="209" t="s">
        <v>55</v>
      </c>
      <c r="B48" s="209"/>
      <c r="C48" s="209"/>
      <c r="D48" s="209"/>
    </row>
    <row r="49" spans="1:4" ht="15.75" x14ac:dyDescent="0.25">
      <c r="A49" s="209" t="s">
        <v>56</v>
      </c>
      <c r="B49" s="209"/>
      <c r="C49" s="209"/>
      <c r="D49" s="209"/>
    </row>
    <row r="50" spans="1:4" ht="15.75" x14ac:dyDescent="0.25">
      <c r="A50" s="209" t="s">
        <v>57</v>
      </c>
      <c r="B50" s="209"/>
      <c r="C50" s="209"/>
      <c r="D50" s="209"/>
    </row>
    <row r="51" spans="1:4" ht="15.75" x14ac:dyDescent="0.25">
      <c r="A51" s="209" t="s">
        <v>58</v>
      </c>
      <c r="B51" s="209"/>
    </row>
  </sheetData>
  <mergeCells count="22">
    <mergeCell ref="A50:B50"/>
    <mergeCell ref="C50:D50"/>
    <mergeCell ref="A51:B51"/>
    <mergeCell ref="A38:B38"/>
    <mergeCell ref="A46:B46"/>
    <mergeCell ref="C46:D46"/>
    <mergeCell ref="A48:B48"/>
    <mergeCell ref="C48:D48"/>
    <mergeCell ref="A49:B49"/>
    <mergeCell ref="C49:D49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79"/>
  <sheetViews>
    <sheetView workbookViewId="0">
      <selection activeCell="A6" sqref="A6:B6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7.7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161</v>
      </c>
      <c r="B3" s="212"/>
      <c r="C3" s="213" t="s">
        <v>288</v>
      </c>
      <c r="D3" s="214"/>
      <c r="E3" s="215"/>
    </row>
    <row r="4" spans="1:5" ht="15.75" x14ac:dyDescent="0.25">
      <c r="A4" s="216" t="s">
        <v>286</v>
      </c>
      <c r="B4" s="216"/>
      <c r="C4" s="213" t="s">
        <v>289</v>
      </c>
      <c r="D4" s="214"/>
      <c r="E4" s="215"/>
    </row>
    <row r="5" spans="1:5" ht="15.75" x14ac:dyDescent="0.25">
      <c r="A5" s="220" t="s">
        <v>512</v>
      </c>
      <c r="B5" s="221"/>
      <c r="C5" s="213" t="s">
        <v>281</v>
      </c>
      <c r="D5" s="214"/>
      <c r="E5" s="215"/>
    </row>
    <row r="6" spans="1:5" ht="15.75" x14ac:dyDescent="0.25">
      <c r="A6" s="217" t="s">
        <v>527</v>
      </c>
      <c r="B6" s="218"/>
      <c r="C6" s="213" t="s">
        <v>290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53" t="s">
        <v>283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144</v>
      </c>
      <c r="B11" s="65" t="s">
        <v>14</v>
      </c>
      <c r="C11" s="66">
        <v>0.5</v>
      </c>
      <c r="D11" s="26">
        <f>'[1]Referência Soja'!D6</f>
        <v>240</v>
      </c>
      <c r="E11" s="26">
        <f>C11*D11</f>
        <v>120</v>
      </c>
    </row>
    <row r="12" spans="1:5" x14ac:dyDescent="0.25">
      <c r="A12" s="24" t="s">
        <v>75</v>
      </c>
      <c r="B12" s="65" t="s">
        <v>14</v>
      </c>
      <c r="C12" s="66">
        <v>0.3</v>
      </c>
      <c r="D12" s="26">
        <f>'[1]Referência Soja'!D7</f>
        <v>4725</v>
      </c>
      <c r="E12" s="26">
        <f>C12*D12</f>
        <v>1417.5</v>
      </c>
    </row>
    <row r="13" spans="1:5" x14ac:dyDescent="0.25">
      <c r="A13" s="24" t="s">
        <v>78</v>
      </c>
      <c r="B13" s="65" t="s">
        <v>79</v>
      </c>
      <c r="C13" s="66">
        <v>1.2</v>
      </c>
      <c r="D13" s="26">
        <f>'[1]Referência Soja'!D8</f>
        <v>651</v>
      </c>
      <c r="E13" s="26">
        <f>C13*D13</f>
        <v>781.19999999999993</v>
      </c>
    </row>
    <row r="14" spans="1:5" x14ac:dyDescent="0.25">
      <c r="A14" s="6" t="s">
        <v>36</v>
      </c>
      <c r="B14" s="41"/>
      <c r="C14" s="42"/>
      <c r="D14" s="42"/>
      <c r="E14" s="7">
        <f>SUM(E11:E13)</f>
        <v>2318.6999999999998</v>
      </c>
    </row>
    <row r="15" spans="1:5" x14ac:dyDescent="0.25">
      <c r="A15" s="23" t="s">
        <v>146</v>
      </c>
      <c r="B15" s="23"/>
      <c r="C15" s="172"/>
      <c r="D15" s="23"/>
      <c r="E15" s="1"/>
    </row>
    <row r="16" spans="1:5" x14ac:dyDescent="0.25">
      <c r="A16" s="24" t="s">
        <v>29</v>
      </c>
      <c r="B16" s="174" t="s">
        <v>79</v>
      </c>
      <c r="C16" s="55">
        <v>1.8</v>
      </c>
      <c r="D16" s="175">
        <f>'[1]Referência Soja'!D10</f>
        <v>94</v>
      </c>
      <c r="E16" s="26">
        <f>C16*D16</f>
        <v>169.20000000000002</v>
      </c>
    </row>
    <row r="17" spans="1:5" x14ac:dyDescent="0.25">
      <c r="A17" s="24" t="s">
        <v>30</v>
      </c>
      <c r="B17" s="174" t="s">
        <v>92</v>
      </c>
      <c r="C17" s="66">
        <v>2</v>
      </c>
      <c r="D17" s="175">
        <f>'[1]Referência Soja'!D11</f>
        <v>70</v>
      </c>
      <c r="E17" s="26">
        <f>C17*D17</f>
        <v>140</v>
      </c>
    </row>
    <row r="18" spans="1:5" x14ac:dyDescent="0.25">
      <c r="A18" s="24" t="s">
        <v>31</v>
      </c>
      <c r="B18" s="174" t="s">
        <v>79</v>
      </c>
      <c r="C18" s="66">
        <v>0.1</v>
      </c>
      <c r="D18" s="175">
        <f>'[1]Referência Soja'!D12</f>
        <v>568.5</v>
      </c>
      <c r="E18" s="26">
        <f t="shared" ref="E18:E43" si="0">C18*D18</f>
        <v>56.85</v>
      </c>
    </row>
    <row r="19" spans="1:5" x14ac:dyDescent="0.25">
      <c r="A19" s="24" t="s">
        <v>21</v>
      </c>
      <c r="B19" s="174" t="s">
        <v>92</v>
      </c>
      <c r="C19" s="66">
        <v>1</v>
      </c>
      <c r="D19" s="175">
        <f>'[1]Referência Soja'!D13</f>
        <v>52</v>
      </c>
      <c r="E19" s="26">
        <f t="shared" si="0"/>
        <v>52</v>
      </c>
    </row>
    <row r="20" spans="1:5" x14ac:dyDescent="0.25">
      <c r="A20" s="24" t="s">
        <v>29</v>
      </c>
      <c r="B20" s="174" t="s">
        <v>79</v>
      </c>
      <c r="C20" s="66">
        <v>1.8</v>
      </c>
      <c r="D20" s="175">
        <f>'[1]Referência Soja'!D14</f>
        <v>94</v>
      </c>
      <c r="E20" s="26">
        <f t="shared" si="0"/>
        <v>169.20000000000002</v>
      </c>
    </row>
    <row r="21" spans="1:5" x14ac:dyDescent="0.25">
      <c r="A21" s="24" t="s">
        <v>147</v>
      </c>
      <c r="B21" s="174" t="s">
        <v>92</v>
      </c>
      <c r="C21" s="66">
        <v>0.5</v>
      </c>
      <c r="D21" s="175">
        <f>'[1]Referência Soja'!D15</f>
        <v>33</v>
      </c>
      <c r="E21" s="26">
        <f t="shared" si="0"/>
        <v>16.5</v>
      </c>
    </row>
    <row r="22" spans="1:5" x14ac:dyDescent="0.25">
      <c r="A22" s="24" t="s">
        <v>22</v>
      </c>
      <c r="B22" s="174" t="s">
        <v>92</v>
      </c>
      <c r="C22" s="66">
        <v>0.2</v>
      </c>
      <c r="D22" s="175">
        <f>'[1]Referência Soja'!D16</f>
        <v>211.92</v>
      </c>
      <c r="E22" s="26">
        <f t="shared" si="0"/>
        <v>42.384</v>
      </c>
    </row>
    <row r="23" spans="1:5" x14ac:dyDescent="0.25">
      <c r="A23" s="24" t="s">
        <v>32</v>
      </c>
      <c r="B23" s="174" t="s">
        <v>92</v>
      </c>
      <c r="C23" s="66">
        <v>1</v>
      </c>
      <c r="D23" s="175">
        <f>'[1]Referência Soja'!D17</f>
        <v>12</v>
      </c>
      <c r="E23" s="26">
        <f t="shared" si="0"/>
        <v>12</v>
      </c>
    </row>
    <row r="24" spans="1:5" x14ac:dyDescent="0.25">
      <c r="A24" s="24" t="s">
        <v>33</v>
      </c>
      <c r="B24" s="174" t="s">
        <v>92</v>
      </c>
      <c r="C24" s="66">
        <v>0.2</v>
      </c>
      <c r="D24" s="175">
        <f>'[1]Referência Soja'!D18</f>
        <v>123</v>
      </c>
      <c r="E24" s="26">
        <f t="shared" si="0"/>
        <v>24.6</v>
      </c>
    </row>
    <row r="25" spans="1:5" x14ac:dyDescent="0.25">
      <c r="A25" s="24" t="s">
        <v>162</v>
      </c>
      <c r="B25" s="174" t="s">
        <v>92</v>
      </c>
      <c r="C25" s="66">
        <v>0.1</v>
      </c>
      <c r="D25" s="175">
        <f>'[1]Referência Soja'!D19</f>
        <v>26.27</v>
      </c>
      <c r="E25" s="26">
        <f t="shared" si="0"/>
        <v>2.6270000000000002</v>
      </c>
    </row>
    <row r="26" spans="1:5" x14ac:dyDescent="0.25">
      <c r="A26" s="24" t="s">
        <v>69</v>
      </c>
      <c r="B26" s="174" t="s">
        <v>92</v>
      </c>
      <c r="C26" s="66">
        <v>0.3</v>
      </c>
      <c r="D26" s="175">
        <f>'[1]Referência Soja'!D20</f>
        <v>568.5</v>
      </c>
      <c r="E26" s="26">
        <f t="shared" si="0"/>
        <v>170.54999999999998</v>
      </c>
    </row>
    <row r="27" spans="1:5" x14ac:dyDescent="0.25">
      <c r="A27" s="24" t="s">
        <v>147</v>
      </c>
      <c r="B27" s="174" t="s">
        <v>92</v>
      </c>
      <c r="C27" s="66">
        <v>0.5</v>
      </c>
      <c r="D27" s="175">
        <f>'[1]Referência Soja'!D21</f>
        <v>33</v>
      </c>
      <c r="E27" s="26">
        <f t="shared" si="0"/>
        <v>16.5</v>
      </c>
    </row>
    <row r="28" spans="1:5" x14ac:dyDescent="0.25">
      <c r="A28" s="24" t="s">
        <v>16</v>
      </c>
      <c r="B28" s="174" t="s">
        <v>92</v>
      </c>
      <c r="C28" s="66">
        <v>0.3</v>
      </c>
      <c r="D28" s="175">
        <f>'[1]Referência Soja'!D22</f>
        <v>170.33333333333334</v>
      </c>
      <c r="E28" s="26">
        <f t="shared" si="0"/>
        <v>51.1</v>
      </c>
    </row>
    <row r="29" spans="1:5" x14ac:dyDescent="0.25">
      <c r="A29" s="24" t="s">
        <v>18</v>
      </c>
      <c r="B29" s="174" t="s">
        <v>92</v>
      </c>
      <c r="C29" s="66">
        <v>1</v>
      </c>
      <c r="D29" s="175">
        <f>'[1]Referência Soja'!D23</f>
        <v>218</v>
      </c>
      <c r="E29" s="26">
        <f t="shared" si="0"/>
        <v>218</v>
      </c>
    </row>
    <row r="30" spans="1:5" x14ac:dyDescent="0.25">
      <c r="A30" s="24" t="s">
        <v>147</v>
      </c>
      <c r="B30" s="174" t="s">
        <v>92</v>
      </c>
      <c r="C30" s="66">
        <v>0.5</v>
      </c>
      <c r="D30" s="175">
        <f>'[1]Referência Soja'!D24</f>
        <v>33</v>
      </c>
      <c r="E30" s="26">
        <f t="shared" si="0"/>
        <v>16.5</v>
      </c>
    </row>
    <row r="31" spans="1:5" x14ac:dyDescent="0.25">
      <c r="A31" s="24" t="s">
        <v>23</v>
      </c>
      <c r="B31" s="174" t="s">
        <v>92</v>
      </c>
      <c r="C31" s="66">
        <v>0.15</v>
      </c>
      <c r="D31" s="175">
        <f>'[1]Referência Soja'!D25</f>
        <v>189.6</v>
      </c>
      <c r="E31" s="26">
        <f t="shared" si="0"/>
        <v>28.439999999999998</v>
      </c>
    </row>
    <row r="32" spans="1:5" x14ac:dyDescent="0.25">
      <c r="A32" s="24" t="s">
        <v>32</v>
      </c>
      <c r="B32" s="174" t="s">
        <v>92</v>
      </c>
      <c r="C32" s="66">
        <v>1</v>
      </c>
      <c r="D32" s="175">
        <f>'[1]Referência Soja'!D26</f>
        <v>26</v>
      </c>
      <c r="E32" s="26">
        <f t="shared" si="0"/>
        <v>26</v>
      </c>
    </row>
    <row r="33" spans="1:5" x14ac:dyDescent="0.25">
      <c r="A33" s="24" t="s">
        <v>33</v>
      </c>
      <c r="B33" s="174" t="s">
        <v>92</v>
      </c>
      <c r="C33" s="66">
        <v>0.2</v>
      </c>
      <c r="D33" s="175">
        <f>'[1]Referência Soja'!D27</f>
        <v>123</v>
      </c>
      <c r="E33" s="26">
        <f t="shared" si="0"/>
        <v>24.6</v>
      </c>
    </row>
    <row r="34" spans="1:5" x14ac:dyDescent="0.25">
      <c r="A34" s="24" t="s">
        <v>162</v>
      </c>
      <c r="B34" s="174" t="s">
        <v>92</v>
      </c>
      <c r="C34" s="66">
        <v>0.1</v>
      </c>
      <c r="D34" s="175">
        <f>'[1]Referência Soja'!D28</f>
        <v>26.27</v>
      </c>
      <c r="E34" s="26">
        <f t="shared" si="0"/>
        <v>2.6270000000000002</v>
      </c>
    </row>
    <row r="35" spans="1:5" x14ac:dyDescent="0.25">
      <c r="A35" s="24" t="s">
        <v>19</v>
      </c>
      <c r="B35" s="174" t="s">
        <v>92</v>
      </c>
      <c r="C35" s="66">
        <v>0.3</v>
      </c>
      <c r="D35" s="175">
        <f>'[1]Referência Soja'!D29</f>
        <v>106.8</v>
      </c>
      <c r="E35" s="26">
        <f t="shared" si="0"/>
        <v>32.04</v>
      </c>
    </row>
    <row r="36" spans="1:5" x14ac:dyDescent="0.25">
      <c r="A36" s="24" t="s">
        <v>20</v>
      </c>
      <c r="B36" s="174" t="s">
        <v>79</v>
      </c>
      <c r="C36" s="66">
        <v>1.5</v>
      </c>
      <c r="D36" s="175">
        <f>'[1]Referência Soja'!D30</f>
        <v>23</v>
      </c>
      <c r="E36" s="26">
        <f t="shared" si="0"/>
        <v>34.5</v>
      </c>
    </row>
    <row r="37" spans="1:5" x14ac:dyDescent="0.25">
      <c r="A37" s="24" t="s">
        <v>147</v>
      </c>
      <c r="B37" s="174" t="s">
        <v>92</v>
      </c>
      <c r="C37" s="66">
        <v>0.25</v>
      </c>
      <c r="D37" s="175">
        <f>'[1]Referência Soja'!D31</f>
        <v>33</v>
      </c>
      <c r="E37" s="26">
        <f t="shared" si="0"/>
        <v>8.25</v>
      </c>
    </row>
    <row r="38" spans="1:5" x14ac:dyDescent="0.25">
      <c r="A38" s="24" t="s">
        <v>162</v>
      </c>
      <c r="B38" s="174" t="s">
        <v>92</v>
      </c>
      <c r="C38" s="66">
        <v>0.1</v>
      </c>
      <c r="D38" s="175">
        <f>'[1]Referência Soja'!D32</f>
        <v>26.27</v>
      </c>
      <c r="E38" s="26">
        <f t="shared" si="0"/>
        <v>2.6270000000000002</v>
      </c>
    </row>
    <row r="39" spans="1:5" x14ac:dyDescent="0.25">
      <c r="A39" s="24" t="s">
        <v>24</v>
      </c>
      <c r="B39" s="174" t="s">
        <v>92</v>
      </c>
      <c r="C39" s="66">
        <v>0.25</v>
      </c>
      <c r="D39" s="175">
        <f>'[1]Referência Soja'!D33</f>
        <v>206</v>
      </c>
      <c r="E39" s="26">
        <f t="shared" si="0"/>
        <v>51.5</v>
      </c>
    </row>
    <row r="40" spans="1:5" x14ac:dyDescent="0.25">
      <c r="A40" s="24" t="s">
        <v>68</v>
      </c>
      <c r="B40" s="174" t="s">
        <v>92</v>
      </c>
      <c r="C40" s="66">
        <v>0.6</v>
      </c>
      <c r="D40" s="175">
        <f>'[1]Referência Soja'!D34</f>
        <v>230</v>
      </c>
      <c r="E40" s="26">
        <f t="shared" si="0"/>
        <v>138</v>
      </c>
    </row>
    <row r="41" spans="1:5" x14ac:dyDescent="0.25">
      <c r="A41" s="24" t="s">
        <v>26</v>
      </c>
      <c r="B41" s="176" t="s">
        <v>79</v>
      </c>
      <c r="C41" s="66">
        <v>1</v>
      </c>
      <c r="D41" s="175">
        <f>'[1]Referência Soja'!D35</f>
        <v>193.25</v>
      </c>
      <c r="E41" s="26">
        <f t="shared" si="0"/>
        <v>193.25</v>
      </c>
    </row>
    <row r="42" spans="1:5" x14ac:dyDescent="0.25">
      <c r="A42" s="24" t="s">
        <v>147</v>
      </c>
      <c r="B42" s="176" t="s">
        <v>92</v>
      </c>
      <c r="C42" s="66">
        <v>0.25</v>
      </c>
      <c r="D42" s="175">
        <f>'[1]Referência Soja'!D36</f>
        <v>33</v>
      </c>
      <c r="E42" s="26">
        <f t="shared" si="0"/>
        <v>8.25</v>
      </c>
    </row>
    <row r="43" spans="1:5" x14ac:dyDescent="0.25">
      <c r="A43" s="24" t="s">
        <v>25</v>
      </c>
      <c r="B43" s="176" t="s">
        <v>92</v>
      </c>
      <c r="C43" s="66">
        <v>0.3</v>
      </c>
      <c r="D43" s="175">
        <f>'[1]Referência Soja'!D37</f>
        <v>241.39499999999998</v>
      </c>
      <c r="E43" s="26">
        <f t="shared" si="0"/>
        <v>72.418499999999995</v>
      </c>
    </row>
    <row r="44" spans="1:5" x14ac:dyDescent="0.25">
      <c r="A44" s="24" t="s">
        <v>91</v>
      </c>
      <c r="B44" s="176" t="s">
        <v>79</v>
      </c>
      <c r="C44" s="66">
        <v>2.5000000000000001E-3</v>
      </c>
      <c r="D44" s="175">
        <f>'[1]Referência Soja'!D38</f>
        <v>12750</v>
      </c>
      <c r="E44" s="26">
        <f>C44*D44</f>
        <v>31.875</v>
      </c>
    </row>
    <row r="45" spans="1:5" x14ac:dyDescent="0.25">
      <c r="A45" s="24" t="s">
        <v>93</v>
      </c>
      <c r="B45" s="176" t="s">
        <v>14</v>
      </c>
      <c r="C45" s="66">
        <v>0.2</v>
      </c>
      <c r="D45" s="175">
        <f>'[1]Referência Soja'!D39</f>
        <v>4845</v>
      </c>
      <c r="E45" s="26">
        <f>C45*D45</f>
        <v>969</v>
      </c>
    </row>
    <row r="46" spans="1:5" x14ac:dyDescent="0.25">
      <c r="A46" s="6" t="s">
        <v>45</v>
      </c>
      <c r="B46" s="41"/>
      <c r="C46" s="42"/>
      <c r="D46" s="42"/>
      <c r="E46" s="57">
        <f>SUM(E16:E45)</f>
        <v>2781.3885</v>
      </c>
    </row>
    <row r="47" spans="1:5" x14ac:dyDescent="0.25">
      <c r="A47" s="23" t="s">
        <v>148</v>
      </c>
      <c r="B47" s="23"/>
      <c r="C47" s="172"/>
      <c r="D47" s="23"/>
      <c r="E47" s="1"/>
    </row>
    <row r="48" spans="1:5" x14ac:dyDescent="0.25">
      <c r="A48" s="24" t="s">
        <v>163</v>
      </c>
      <c r="B48" s="55" t="s">
        <v>150</v>
      </c>
      <c r="C48" s="24">
        <v>1</v>
      </c>
      <c r="D48" s="51">
        <v>143</v>
      </c>
      <c r="E48" s="26">
        <v>108</v>
      </c>
    </row>
    <row r="49" spans="1:5" x14ac:dyDescent="0.25">
      <c r="A49" s="24" t="s">
        <v>164</v>
      </c>
      <c r="B49" s="55" t="s">
        <v>150</v>
      </c>
      <c r="C49" s="24">
        <v>1</v>
      </c>
      <c r="D49" s="51">
        <v>143</v>
      </c>
      <c r="E49" s="26">
        <v>132</v>
      </c>
    </row>
    <row r="50" spans="1:5" x14ac:dyDescent="0.25">
      <c r="A50" s="24" t="s">
        <v>127</v>
      </c>
      <c r="B50" s="55" t="s">
        <v>150</v>
      </c>
      <c r="C50" s="24">
        <v>1</v>
      </c>
      <c r="D50" s="51">
        <v>143</v>
      </c>
      <c r="E50" s="26">
        <v>25.2</v>
      </c>
    </row>
    <row r="51" spans="1:5" x14ac:dyDescent="0.25">
      <c r="A51" s="24" t="s">
        <v>165</v>
      </c>
      <c r="B51" s="55" t="s">
        <v>150</v>
      </c>
      <c r="C51" s="24">
        <v>1</v>
      </c>
      <c r="D51" s="26">
        <v>486</v>
      </c>
      <c r="E51" s="26">
        <v>486</v>
      </c>
    </row>
    <row r="52" spans="1:5" x14ac:dyDescent="0.25">
      <c r="A52" s="24" t="s">
        <v>154</v>
      </c>
      <c r="B52" s="55" t="s">
        <v>150</v>
      </c>
      <c r="C52" s="24">
        <v>1</v>
      </c>
      <c r="D52" s="26">
        <v>331.68</v>
      </c>
      <c r="E52" s="26">
        <v>331.68</v>
      </c>
    </row>
    <row r="53" spans="1:5" x14ac:dyDescent="0.25">
      <c r="A53" s="24" t="s">
        <v>155</v>
      </c>
      <c r="B53" s="55" t="s">
        <v>150</v>
      </c>
      <c r="C53" s="24">
        <v>1</v>
      </c>
      <c r="D53" s="26">
        <v>66</v>
      </c>
      <c r="E53" s="26">
        <v>66</v>
      </c>
    </row>
    <row r="54" spans="1:5" x14ac:dyDescent="0.25">
      <c r="A54" s="6" t="s">
        <v>51</v>
      </c>
      <c r="B54" s="41"/>
      <c r="C54" s="42"/>
      <c r="D54" s="42"/>
      <c r="E54" s="7">
        <f>SUM(E48:E53)</f>
        <v>1148.8800000000001</v>
      </c>
    </row>
    <row r="55" spans="1:5" x14ac:dyDescent="0.25">
      <c r="A55" s="23" t="s">
        <v>156</v>
      </c>
      <c r="B55" s="58"/>
      <c r="C55" s="173"/>
      <c r="D55" s="172"/>
      <c r="E55" s="1"/>
    </row>
    <row r="56" spans="1:5" x14ac:dyDescent="0.25">
      <c r="A56" s="185" t="s">
        <v>109</v>
      </c>
      <c r="B56" s="55" t="s">
        <v>106</v>
      </c>
      <c r="C56" s="24">
        <v>1</v>
      </c>
      <c r="D56" s="31">
        <v>1000</v>
      </c>
      <c r="E56" s="31">
        <v>1000</v>
      </c>
    </row>
    <row r="57" spans="1:5" x14ac:dyDescent="0.25">
      <c r="A57" s="24" t="s">
        <v>166</v>
      </c>
      <c r="B57" s="55" t="s">
        <v>106</v>
      </c>
      <c r="C57" s="24">
        <v>1</v>
      </c>
      <c r="D57" s="31">
        <v>48</v>
      </c>
      <c r="E57" s="31">
        <v>48</v>
      </c>
    </row>
    <row r="58" spans="1:5" x14ac:dyDescent="0.25">
      <c r="A58" s="24" t="s">
        <v>167</v>
      </c>
      <c r="B58" s="55" t="s">
        <v>106</v>
      </c>
      <c r="C58" s="24">
        <v>70</v>
      </c>
      <c r="D58" s="31">
        <v>1.65</v>
      </c>
      <c r="E58" s="31">
        <v>115</v>
      </c>
    </row>
    <row r="59" spans="1:5" x14ac:dyDescent="0.25">
      <c r="A59" s="24" t="s">
        <v>159</v>
      </c>
      <c r="B59" s="55" t="s">
        <v>158</v>
      </c>
      <c r="C59" s="24">
        <v>70</v>
      </c>
      <c r="D59" s="31">
        <v>2.48</v>
      </c>
      <c r="E59" s="31">
        <v>173.88</v>
      </c>
    </row>
    <row r="60" spans="1:5" x14ac:dyDescent="0.25">
      <c r="A60" s="24" t="s">
        <v>44</v>
      </c>
      <c r="B60" s="55" t="s">
        <v>160</v>
      </c>
      <c r="C60" s="24">
        <v>1</v>
      </c>
      <c r="D60" s="31">
        <v>240</v>
      </c>
      <c r="E60" s="31">
        <v>240</v>
      </c>
    </row>
    <row r="61" spans="1:5" x14ac:dyDescent="0.25">
      <c r="A61" s="24" t="s">
        <v>157</v>
      </c>
      <c r="B61" s="55" t="s">
        <v>158</v>
      </c>
      <c r="C61" s="24">
        <v>70</v>
      </c>
      <c r="D61" s="31">
        <v>1.32</v>
      </c>
      <c r="E61" s="31">
        <v>92.4</v>
      </c>
    </row>
    <row r="62" spans="1:5" x14ac:dyDescent="0.25">
      <c r="A62" s="6" t="s">
        <v>103</v>
      </c>
      <c r="B62" s="41"/>
      <c r="C62" s="41"/>
      <c r="D62" s="42"/>
      <c r="E62" s="7">
        <f>SUM(E56:E61)</f>
        <v>1669.2800000000002</v>
      </c>
    </row>
    <row r="63" spans="1:5" x14ac:dyDescent="0.25">
      <c r="A63" s="47" t="s">
        <v>65</v>
      </c>
      <c r="B63" s="47"/>
      <c r="C63" s="47"/>
      <c r="D63" s="47"/>
      <c r="E63" s="48">
        <f>SUM(E14,E46,E54,E62)</f>
        <v>7918.2484999999997</v>
      </c>
    </row>
    <row r="66" spans="1:4" x14ac:dyDescent="0.25">
      <c r="A66" s="231" t="s">
        <v>53</v>
      </c>
      <c r="B66" s="232"/>
    </row>
    <row r="67" spans="1:4" x14ac:dyDescent="0.25">
      <c r="A67" s="23" t="str">
        <f>A10</f>
        <v>1-Insumos</v>
      </c>
      <c r="B67" s="33">
        <f>E14</f>
        <v>2318.6999999999998</v>
      </c>
    </row>
    <row r="68" spans="1:4" x14ac:dyDescent="0.25">
      <c r="A68" s="23" t="str">
        <f>A15</f>
        <v>2-Tratos Culturais</v>
      </c>
      <c r="B68" s="33">
        <f>E46</f>
        <v>2781.3885</v>
      </c>
    </row>
    <row r="69" spans="1:4" x14ac:dyDescent="0.25">
      <c r="A69" s="23" t="str">
        <f>A47</f>
        <v>3-Serviços</v>
      </c>
      <c r="B69" s="33">
        <f>E54</f>
        <v>1148.8800000000001</v>
      </c>
    </row>
    <row r="70" spans="1:4" x14ac:dyDescent="0.25">
      <c r="A70" s="23" t="str">
        <f>A55</f>
        <v>4-Outros custos</v>
      </c>
      <c r="B70" s="33">
        <f>E62</f>
        <v>1669.2800000000002</v>
      </c>
    </row>
    <row r="71" spans="1:4" x14ac:dyDescent="0.25">
      <c r="A71" s="47" t="s">
        <v>65</v>
      </c>
      <c r="B71" s="48">
        <f>SUM(B67:B70)</f>
        <v>7918.2484999999997</v>
      </c>
    </row>
    <row r="74" spans="1:4" x14ac:dyDescent="0.25">
      <c r="A74" s="233" t="str">
        <f>'[1]Café-Baixa'!A55:B55</f>
        <v>São Gotardo/MG  06 de Dezembro de 2021</v>
      </c>
      <c r="B74" s="233"/>
      <c r="C74" s="233"/>
      <c r="D74" s="233"/>
    </row>
    <row r="75" spans="1:4" x14ac:dyDescent="0.25">
      <c r="A75" t="s">
        <v>54</v>
      </c>
    </row>
    <row r="76" spans="1:4" ht="15.75" x14ac:dyDescent="0.25">
      <c r="A76" s="209" t="s">
        <v>55</v>
      </c>
      <c r="B76" s="209"/>
      <c r="C76" s="209"/>
      <c r="D76" s="209"/>
    </row>
    <row r="77" spans="1:4" ht="15.75" x14ac:dyDescent="0.25">
      <c r="A77" s="209" t="s">
        <v>57</v>
      </c>
      <c r="B77" s="209"/>
      <c r="C77" s="209"/>
      <c r="D77" s="209"/>
    </row>
    <row r="78" spans="1:4" ht="15.75" x14ac:dyDescent="0.25">
      <c r="A78" s="209" t="s">
        <v>445</v>
      </c>
      <c r="B78" s="209"/>
      <c r="C78" s="209"/>
      <c r="D78" s="209"/>
    </row>
    <row r="79" spans="1:4" ht="15.75" x14ac:dyDescent="0.25">
      <c r="A79" s="209" t="s">
        <v>58</v>
      </c>
      <c r="B79" s="209"/>
    </row>
  </sheetData>
  <mergeCells count="23">
    <mergeCell ref="A79:B79"/>
    <mergeCell ref="A78:B78"/>
    <mergeCell ref="C78:D78"/>
    <mergeCell ref="A66:B66"/>
    <mergeCell ref="A74:B74"/>
    <mergeCell ref="C74:D74"/>
    <mergeCell ref="A76:B76"/>
    <mergeCell ref="C76:D76"/>
    <mergeCell ref="A77:B77"/>
    <mergeCell ref="C77:D77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activeCell="A6" sqref="A6:B6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26.25" customHeight="1" x14ac:dyDescent="0.25">
      <c r="A2" s="228"/>
      <c r="B2" s="211"/>
      <c r="C2" s="211"/>
      <c r="D2" s="211"/>
      <c r="E2" s="211"/>
    </row>
    <row r="3" spans="1:5" x14ac:dyDescent="0.25">
      <c r="A3" s="257" t="s">
        <v>168</v>
      </c>
      <c r="B3" s="257"/>
      <c r="C3" s="258" t="s">
        <v>71</v>
      </c>
      <c r="D3" s="259"/>
      <c r="E3" s="260"/>
    </row>
    <row r="4" spans="1:5" x14ac:dyDescent="0.25">
      <c r="A4" s="221" t="s">
        <v>141</v>
      </c>
      <c r="B4" s="221"/>
      <c r="C4" s="258" t="s">
        <v>169</v>
      </c>
      <c r="D4" s="259"/>
      <c r="E4" s="260"/>
    </row>
    <row r="5" spans="1:5" x14ac:dyDescent="0.25">
      <c r="A5" s="220" t="s">
        <v>512</v>
      </c>
      <c r="B5" s="221"/>
      <c r="C5" s="85" t="s">
        <v>328</v>
      </c>
      <c r="D5" s="86"/>
      <c r="E5" s="87"/>
    </row>
    <row r="6" spans="1:5" x14ac:dyDescent="0.25">
      <c r="A6" s="217" t="s">
        <v>528</v>
      </c>
      <c r="B6" s="218"/>
      <c r="C6" s="85" t="s">
        <v>331</v>
      </c>
      <c r="D6" s="37"/>
      <c r="E6" s="38"/>
    </row>
    <row r="7" spans="1:5" x14ac:dyDescent="0.25">
      <c r="A7" s="222" t="s">
        <v>73</v>
      </c>
      <c r="B7" s="223"/>
      <c r="C7" s="223"/>
      <c r="D7" s="223"/>
      <c r="E7" s="224"/>
    </row>
    <row r="8" spans="1:5" x14ac:dyDescent="0.25">
      <c r="A8" s="229" t="s">
        <v>142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78</v>
      </c>
      <c r="B11" s="65" t="s">
        <v>115</v>
      </c>
      <c r="C11" s="66">
        <v>0.9</v>
      </c>
      <c r="D11" s="26">
        <v>9800</v>
      </c>
      <c r="E11" s="26">
        <v>8820</v>
      </c>
    </row>
    <row r="12" spans="1:5" x14ac:dyDescent="0.25">
      <c r="A12" s="24" t="s">
        <v>75</v>
      </c>
      <c r="B12" s="65" t="s">
        <v>14</v>
      </c>
      <c r="C12" s="66">
        <v>2</v>
      </c>
      <c r="D12" s="26">
        <v>5200</v>
      </c>
      <c r="E12" s="26">
        <v>10400</v>
      </c>
    </row>
    <row r="13" spans="1:5" x14ac:dyDescent="0.25">
      <c r="A13" s="24" t="s">
        <v>170</v>
      </c>
      <c r="B13" s="65" t="s">
        <v>14</v>
      </c>
      <c r="C13" s="66">
        <v>3</v>
      </c>
      <c r="D13" s="26">
        <v>215</v>
      </c>
      <c r="E13" s="26">
        <v>645</v>
      </c>
    </row>
    <row r="14" spans="1:5" x14ac:dyDescent="0.25">
      <c r="A14" s="24" t="s">
        <v>77</v>
      </c>
      <c r="B14" s="65" t="s">
        <v>14</v>
      </c>
      <c r="C14" s="66">
        <v>1</v>
      </c>
      <c r="D14" s="26">
        <v>3400</v>
      </c>
      <c r="E14" s="26">
        <v>3400</v>
      </c>
    </row>
    <row r="15" spans="1:5" x14ac:dyDescent="0.25">
      <c r="A15" s="6" t="s">
        <v>36</v>
      </c>
      <c r="B15" s="41"/>
      <c r="C15" s="42"/>
      <c r="D15" s="42"/>
      <c r="E15" s="7">
        <v>23265</v>
      </c>
    </row>
    <row r="16" spans="1:5" x14ac:dyDescent="0.25">
      <c r="A16" s="30" t="s">
        <v>80</v>
      </c>
      <c r="B16" s="30"/>
      <c r="C16" s="43"/>
      <c r="D16" s="30"/>
      <c r="E16" s="8"/>
    </row>
    <row r="17" spans="1:5" x14ac:dyDescent="0.25">
      <c r="A17" s="24" t="s">
        <v>163</v>
      </c>
      <c r="B17" s="67" t="s">
        <v>150</v>
      </c>
      <c r="C17" s="66">
        <v>2</v>
      </c>
      <c r="D17" s="51">
        <v>143</v>
      </c>
      <c r="E17" s="26">
        <v>286</v>
      </c>
    </row>
    <row r="18" spans="1:5" x14ac:dyDescent="0.25">
      <c r="A18" s="24" t="s">
        <v>171</v>
      </c>
      <c r="B18" s="67" t="s">
        <v>150</v>
      </c>
      <c r="C18" s="66">
        <v>2</v>
      </c>
      <c r="D18" s="51">
        <v>143</v>
      </c>
      <c r="E18" s="26">
        <v>286</v>
      </c>
    </row>
    <row r="19" spans="1:5" x14ac:dyDescent="0.25">
      <c r="A19" s="44" t="s">
        <v>172</v>
      </c>
      <c r="B19" s="67" t="s">
        <v>150</v>
      </c>
      <c r="C19" s="66">
        <v>3</v>
      </c>
      <c r="D19" s="51">
        <v>143</v>
      </c>
      <c r="E19" s="26">
        <v>429</v>
      </c>
    </row>
    <row r="20" spans="1:5" x14ac:dyDescent="0.25">
      <c r="A20" s="24" t="s">
        <v>164</v>
      </c>
      <c r="B20" s="67" t="s">
        <v>150</v>
      </c>
      <c r="C20" s="66">
        <v>2</v>
      </c>
      <c r="D20" s="51">
        <v>143</v>
      </c>
      <c r="E20" s="26">
        <v>286</v>
      </c>
    </row>
    <row r="21" spans="1:5" x14ac:dyDescent="0.25">
      <c r="A21" s="24" t="s">
        <v>173</v>
      </c>
      <c r="B21" s="67" t="s">
        <v>150</v>
      </c>
      <c r="C21" s="66">
        <v>3</v>
      </c>
      <c r="D21" s="51">
        <v>143</v>
      </c>
      <c r="E21" s="26">
        <v>429</v>
      </c>
    </row>
    <row r="22" spans="1:5" x14ac:dyDescent="0.25">
      <c r="A22" s="24" t="s">
        <v>174</v>
      </c>
      <c r="B22" s="67" t="s">
        <v>150</v>
      </c>
      <c r="C22" s="66">
        <v>3</v>
      </c>
      <c r="D22" s="51">
        <v>143</v>
      </c>
      <c r="E22" s="26">
        <v>429</v>
      </c>
    </row>
    <row r="23" spans="1:5" x14ac:dyDescent="0.25">
      <c r="A23" s="6" t="s">
        <v>45</v>
      </c>
      <c r="B23" s="41"/>
      <c r="C23" s="42"/>
      <c r="D23" s="42"/>
      <c r="E23" s="57">
        <v>2145</v>
      </c>
    </row>
    <row r="24" spans="1:5" x14ac:dyDescent="0.25">
      <c r="A24" s="30" t="s">
        <v>90</v>
      </c>
      <c r="B24" s="30"/>
      <c r="C24" s="43"/>
      <c r="D24" s="30"/>
      <c r="E24" s="8"/>
    </row>
    <row r="25" spans="1:5" x14ac:dyDescent="0.25">
      <c r="A25" s="24" t="s">
        <v>91</v>
      </c>
      <c r="B25" s="55" t="s">
        <v>14</v>
      </c>
      <c r="C25" s="68">
        <v>0.4</v>
      </c>
      <c r="D25" s="56">
        <v>3300</v>
      </c>
      <c r="E25" s="56">
        <v>1320</v>
      </c>
    </row>
    <row r="26" spans="1:5" x14ac:dyDescent="0.25">
      <c r="A26" s="44" t="s">
        <v>93</v>
      </c>
      <c r="B26" s="55" t="s">
        <v>14</v>
      </c>
      <c r="C26" s="68">
        <v>0.4</v>
      </c>
      <c r="D26" s="56">
        <v>5890</v>
      </c>
      <c r="E26" s="56">
        <v>2356</v>
      </c>
    </row>
    <row r="27" spans="1:5" x14ac:dyDescent="0.25">
      <c r="A27" s="44" t="s">
        <v>29</v>
      </c>
      <c r="B27" s="55" t="s">
        <v>92</v>
      </c>
      <c r="C27" s="68">
        <v>0.5</v>
      </c>
      <c r="D27" s="56">
        <v>45</v>
      </c>
      <c r="E27" s="56">
        <v>22.5</v>
      </c>
    </row>
    <row r="28" spans="1:5" x14ac:dyDescent="0.25">
      <c r="A28" s="44" t="s">
        <v>30</v>
      </c>
      <c r="B28" s="55" t="s">
        <v>92</v>
      </c>
      <c r="C28" s="68">
        <v>0.2</v>
      </c>
      <c r="D28" s="56">
        <v>434.15</v>
      </c>
      <c r="E28" s="56">
        <v>86.83</v>
      </c>
    </row>
    <row r="29" spans="1:5" x14ac:dyDescent="0.25">
      <c r="A29" s="44" t="s">
        <v>16</v>
      </c>
      <c r="B29" s="55" t="s">
        <v>79</v>
      </c>
      <c r="C29" s="68">
        <v>62.5</v>
      </c>
      <c r="D29" s="56">
        <v>21</v>
      </c>
      <c r="E29" s="56">
        <v>1312.5</v>
      </c>
    </row>
    <row r="30" spans="1:5" x14ac:dyDescent="0.25">
      <c r="A30" s="44" t="s">
        <v>18</v>
      </c>
      <c r="B30" s="55" t="s">
        <v>79</v>
      </c>
      <c r="C30" s="68">
        <v>4</v>
      </c>
      <c r="D30" s="56">
        <v>75.8</v>
      </c>
      <c r="E30" s="56">
        <v>303.2</v>
      </c>
    </row>
    <row r="31" spans="1:5" x14ac:dyDescent="0.25">
      <c r="A31" s="44" t="s">
        <v>19</v>
      </c>
      <c r="B31" s="55" t="s">
        <v>79</v>
      </c>
      <c r="C31" s="68">
        <v>1.6</v>
      </c>
      <c r="D31" s="56">
        <v>68</v>
      </c>
      <c r="E31" s="56">
        <v>108.80000000000001</v>
      </c>
    </row>
    <row r="32" spans="1:5" x14ac:dyDescent="0.25">
      <c r="A32" s="44" t="s">
        <v>20</v>
      </c>
      <c r="B32" s="55" t="s">
        <v>79</v>
      </c>
      <c r="C32" s="68">
        <v>2</v>
      </c>
      <c r="D32" s="56">
        <v>81</v>
      </c>
      <c r="E32" s="56">
        <v>162</v>
      </c>
    </row>
    <row r="33" spans="1:5" x14ac:dyDescent="0.25">
      <c r="A33" s="44" t="s">
        <v>68</v>
      </c>
      <c r="B33" s="55" t="s">
        <v>79</v>
      </c>
      <c r="C33" s="68">
        <v>10</v>
      </c>
      <c r="D33" s="56">
        <v>107</v>
      </c>
      <c r="E33" s="56">
        <v>1070</v>
      </c>
    </row>
    <row r="34" spans="1:5" x14ac:dyDescent="0.25">
      <c r="A34" s="44" t="s">
        <v>22</v>
      </c>
      <c r="B34" s="55" t="s">
        <v>92</v>
      </c>
      <c r="C34" s="68">
        <v>0.5</v>
      </c>
      <c r="D34" s="56">
        <v>106</v>
      </c>
      <c r="E34" s="56">
        <v>53</v>
      </c>
    </row>
    <row r="35" spans="1:5" x14ac:dyDescent="0.25">
      <c r="A35" s="44" t="s">
        <v>23</v>
      </c>
      <c r="B35" s="55" t="s">
        <v>79</v>
      </c>
      <c r="C35" s="68">
        <v>3</v>
      </c>
      <c r="D35" s="56">
        <v>31.5</v>
      </c>
      <c r="E35" s="56">
        <v>94.5</v>
      </c>
    </row>
    <row r="36" spans="1:5" x14ac:dyDescent="0.25">
      <c r="A36" s="6" t="s">
        <v>51</v>
      </c>
      <c r="B36" s="41"/>
      <c r="C36" s="42"/>
      <c r="D36" s="42"/>
      <c r="E36" s="7">
        <v>5671.83</v>
      </c>
    </row>
    <row r="37" spans="1:5" x14ac:dyDescent="0.25">
      <c r="A37" s="30" t="s">
        <v>95</v>
      </c>
      <c r="B37" s="58"/>
      <c r="C37" s="59"/>
      <c r="D37" s="43"/>
      <c r="E37" s="8"/>
    </row>
    <row r="38" spans="1:5" x14ac:dyDescent="0.25">
      <c r="A38" s="44" t="s">
        <v>127</v>
      </c>
      <c r="B38" s="55" t="s">
        <v>150</v>
      </c>
      <c r="C38" s="68">
        <v>3</v>
      </c>
      <c r="D38" s="51">
        <v>143</v>
      </c>
      <c r="E38" s="46">
        <v>429</v>
      </c>
    </row>
    <row r="39" spans="1:5" x14ac:dyDescent="0.25">
      <c r="A39" s="44" t="s">
        <v>175</v>
      </c>
      <c r="B39" s="55" t="s">
        <v>150</v>
      </c>
      <c r="C39" s="68">
        <v>2</v>
      </c>
      <c r="D39" s="51">
        <v>143</v>
      </c>
      <c r="E39" s="46">
        <v>286</v>
      </c>
    </row>
    <row r="40" spans="1:5" x14ac:dyDescent="0.25">
      <c r="A40" s="44" t="s">
        <v>40</v>
      </c>
      <c r="B40" s="55" t="s">
        <v>150</v>
      </c>
      <c r="C40" s="68">
        <v>3</v>
      </c>
      <c r="D40" s="51">
        <v>143</v>
      </c>
      <c r="E40" s="46">
        <v>429</v>
      </c>
    </row>
    <row r="41" spans="1:5" x14ac:dyDescent="0.25">
      <c r="A41" s="44" t="s">
        <v>176</v>
      </c>
      <c r="B41" s="55" t="s">
        <v>126</v>
      </c>
      <c r="C41" s="68">
        <v>1</v>
      </c>
      <c r="D41" s="51">
        <v>143</v>
      </c>
      <c r="E41" s="46">
        <v>143</v>
      </c>
    </row>
    <row r="42" spans="1:5" x14ac:dyDescent="0.25">
      <c r="A42" s="60" t="s">
        <v>103</v>
      </c>
      <c r="B42" s="61"/>
      <c r="C42" s="62"/>
      <c r="D42" s="63"/>
      <c r="E42" s="64">
        <v>1287</v>
      </c>
    </row>
    <row r="43" spans="1:5" x14ac:dyDescent="0.25">
      <c r="A43" s="23" t="s">
        <v>104</v>
      </c>
      <c r="B43" s="23"/>
      <c r="C43" s="23"/>
      <c r="D43" s="23"/>
      <c r="E43" s="33"/>
    </row>
    <row r="44" spans="1:5" x14ac:dyDescent="0.25">
      <c r="A44" s="24" t="s">
        <v>177</v>
      </c>
      <c r="B44" s="24" t="s">
        <v>48</v>
      </c>
      <c r="C44" s="55">
        <v>2800</v>
      </c>
      <c r="D44" s="26">
        <v>2.5</v>
      </c>
      <c r="E44" s="26">
        <v>7000</v>
      </c>
    </row>
    <row r="45" spans="1:5" x14ac:dyDescent="0.25">
      <c r="A45" s="24" t="s">
        <v>133</v>
      </c>
      <c r="B45" s="24" t="s">
        <v>178</v>
      </c>
      <c r="C45" s="55">
        <v>2800</v>
      </c>
      <c r="D45" s="26">
        <v>2.5</v>
      </c>
      <c r="E45" s="26">
        <v>7000</v>
      </c>
    </row>
    <row r="46" spans="1:5" x14ac:dyDescent="0.25">
      <c r="A46" s="24" t="s">
        <v>109</v>
      </c>
      <c r="B46" s="24" t="s">
        <v>48</v>
      </c>
      <c r="C46" s="55">
        <v>1</v>
      </c>
      <c r="D46" s="26">
        <v>2500</v>
      </c>
      <c r="E46" s="26">
        <v>2500</v>
      </c>
    </row>
    <row r="47" spans="1:5" x14ac:dyDescent="0.25">
      <c r="A47" s="24" t="s">
        <v>179</v>
      </c>
      <c r="B47" s="24" t="s">
        <v>48</v>
      </c>
      <c r="C47" s="55">
        <v>70</v>
      </c>
      <c r="D47" s="26">
        <v>110</v>
      </c>
      <c r="E47" s="26">
        <v>7700</v>
      </c>
    </row>
    <row r="48" spans="1:5" x14ac:dyDescent="0.25">
      <c r="A48" s="24" t="s">
        <v>135</v>
      </c>
      <c r="B48" s="24" t="s">
        <v>48</v>
      </c>
      <c r="C48" s="55">
        <v>70</v>
      </c>
      <c r="D48" s="26">
        <v>110</v>
      </c>
      <c r="E48" s="26">
        <v>7700</v>
      </c>
    </row>
    <row r="49" spans="1:5" x14ac:dyDescent="0.25">
      <c r="A49" s="24" t="s">
        <v>136</v>
      </c>
      <c r="B49" s="24" t="s">
        <v>150</v>
      </c>
      <c r="C49" s="55">
        <v>1</v>
      </c>
      <c r="D49" s="26">
        <v>1000</v>
      </c>
      <c r="E49" s="26">
        <v>1000</v>
      </c>
    </row>
    <row r="50" spans="1:5" x14ac:dyDescent="0.25">
      <c r="A50" s="6" t="s">
        <v>111</v>
      </c>
      <c r="B50" s="6"/>
      <c r="C50" s="6"/>
      <c r="D50" s="6"/>
      <c r="E50" s="7">
        <v>32900</v>
      </c>
    </row>
    <row r="51" spans="1:5" x14ac:dyDescent="0.25">
      <c r="A51" s="47" t="s">
        <v>52</v>
      </c>
      <c r="B51" s="47"/>
      <c r="C51" s="47"/>
      <c r="D51" s="47"/>
      <c r="E51" s="48">
        <v>65268.83</v>
      </c>
    </row>
    <row r="54" spans="1:5" x14ac:dyDescent="0.25">
      <c r="A54" s="231" t="s">
        <v>53</v>
      </c>
      <c r="B54" s="232"/>
    </row>
    <row r="55" spans="1:5" x14ac:dyDescent="0.25">
      <c r="A55" s="23" t="s">
        <v>143</v>
      </c>
      <c r="B55" s="33">
        <v>23265</v>
      </c>
    </row>
    <row r="56" spans="1:5" x14ac:dyDescent="0.25">
      <c r="A56" s="30" t="s">
        <v>80</v>
      </c>
      <c r="B56" s="33">
        <v>2145</v>
      </c>
    </row>
    <row r="57" spans="1:5" x14ac:dyDescent="0.25">
      <c r="A57" s="30" t="s">
        <v>90</v>
      </c>
      <c r="B57" s="33">
        <v>5671.83</v>
      </c>
    </row>
    <row r="58" spans="1:5" x14ac:dyDescent="0.25">
      <c r="A58" s="30" t="s">
        <v>95</v>
      </c>
      <c r="B58" s="33">
        <v>1287</v>
      </c>
    </row>
    <row r="59" spans="1:5" x14ac:dyDescent="0.25">
      <c r="A59" s="30" t="s">
        <v>104</v>
      </c>
      <c r="B59" s="33">
        <v>32900</v>
      </c>
    </row>
    <row r="60" spans="1:5" x14ac:dyDescent="0.25">
      <c r="A60" s="14" t="s">
        <v>52</v>
      </c>
      <c r="B60" s="48">
        <v>65268.83</v>
      </c>
    </row>
    <row r="63" spans="1:5" ht="15.75" x14ac:dyDescent="0.25">
      <c r="A63" s="209" t="s">
        <v>461</v>
      </c>
      <c r="B63" s="209"/>
      <c r="C63" s="233"/>
      <c r="D63" s="233"/>
    </row>
    <row r="64" spans="1:5" x14ac:dyDescent="0.25">
      <c r="A64" t="s">
        <v>54</v>
      </c>
    </row>
    <row r="65" spans="1:4" ht="15.75" x14ac:dyDescent="0.25">
      <c r="A65" s="209" t="s">
        <v>55</v>
      </c>
      <c r="B65" s="209"/>
      <c r="C65" s="209"/>
      <c r="D65" s="209"/>
    </row>
    <row r="66" spans="1:4" ht="15.75" x14ac:dyDescent="0.25">
      <c r="A66" s="209" t="s">
        <v>56</v>
      </c>
      <c r="B66" s="209"/>
      <c r="C66" s="209"/>
      <c r="D66" s="209"/>
    </row>
    <row r="67" spans="1:4" ht="15.75" x14ac:dyDescent="0.25">
      <c r="A67" s="209" t="s">
        <v>57</v>
      </c>
      <c r="B67" s="209"/>
      <c r="C67" s="209"/>
      <c r="D67" s="209"/>
    </row>
    <row r="68" spans="1:4" ht="15.75" x14ac:dyDescent="0.25">
      <c r="A68" s="209" t="s">
        <v>58</v>
      </c>
      <c r="B68" s="209"/>
    </row>
  </sheetData>
  <mergeCells count="21"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7"/>
  <sheetViews>
    <sheetView workbookViewId="0">
      <selection activeCell="A6" sqref="A6:B6"/>
    </sheetView>
  </sheetViews>
  <sheetFormatPr defaultRowHeight="15" x14ac:dyDescent="0.25"/>
  <cols>
    <col min="1" max="1" width="39.28515625" bestFit="1" customWidth="1"/>
    <col min="2" max="2" width="11.85546875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32.2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180</v>
      </c>
      <c r="B3" s="212"/>
      <c r="C3" s="213" t="s">
        <v>291</v>
      </c>
      <c r="D3" s="214"/>
      <c r="E3" s="215"/>
    </row>
    <row r="4" spans="1:5" ht="15.75" x14ac:dyDescent="0.25">
      <c r="A4" s="216" t="s">
        <v>286</v>
      </c>
      <c r="B4" s="216"/>
      <c r="C4" s="213" t="s">
        <v>292</v>
      </c>
      <c r="D4" s="214"/>
      <c r="E4" s="215"/>
    </row>
    <row r="5" spans="1:5" ht="15.75" x14ac:dyDescent="0.25">
      <c r="A5" s="220" t="s">
        <v>512</v>
      </c>
      <c r="B5" s="221"/>
      <c r="C5" s="213" t="s">
        <v>293</v>
      </c>
      <c r="D5" s="214"/>
      <c r="E5" s="215"/>
    </row>
    <row r="6" spans="1:5" ht="15.75" x14ac:dyDescent="0.25">
      <c r="A6" s="217" t="s">
        <v>529</v>
      </c>
      <c r="B6" s="218"/>
      <c r="C6" s="213" t="s">
        <v>290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53" t="s">
        <v>283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78</v>
      </c>
      <c r="B11" s="65" t="s">
        <v>79</v>
      </c>
      <c r="C11" s="66">
        <v>1.3</v>
      </c>
      <c r="D11" s="26">
        <f>'[1]Referência Feijão'!D7</f>
        <v>791.66666666666663</v>
      </c>
      <c r="E11" s="26">
        <f>C11*D11</f>
        <v>1029.1666666666667</v>
      </c>
    </row>
    <row r="12" spans="1:5" x14ac:dyDescent="0.25">
      <c r="A12" s="24" t="s">
        <v>75</v>
      </c>
      <c r="B12" s="65" t="s">
        <v>14</v>
      </c>
      <c r="C12" s="66">
        <v>0.35</v>
      </c>
      <c r="D12" s="26">
        <f>'[1]Referência Feijão'!D6</f>
        <v>5300</v>
      </c>
      <c r="E12" s="26">
        <f>C12*D12</f>
        <v>1854.9999999999998</v>
      </c>
    </row>
    <row r="13" spans="1:5" x14ac:dyDescent="0.25">
      <c r="A13" s="24" t="s">
        <v>170</v>
      </c>
      <c r="B13" s="65" t="s">
        <v>14</v>
      </c>
      <c r="C13" s="66">
        <v>1</v>
      </c>
      <c r="D13" s="26">
        <f>'[1]Referência Feijão'!D8</f>
        <v>240</v>
      </c>
      <c r="E13" s="26">
        <f>C13*D13</f>
        <v>240</v>
      </c>
    </row>
    <row r="14" spans="1:5" x14ac:dyDescent="0.25">
      <c r="A14" s="6" t="s">
        <v>36</v>
      </c>
      <c r="B14" s="41"/>
      <c r="C14" s="42"/>
      <c r="D14" s="42"/>
      <c r="E14" s="7">
        <f>SUM(E11:E13)</f>
        <v>3124.1666666666665</v>
      </c>
    </row>
    <row r="15" spans="1:5" x14ac:dyDescent="0.25">
      <c r="A15" s="23" t="s">
        <v>80</v>
      </c>
      <c r="B15" s="23"/>
      <c r="C15" s="172"/>
      <c r="D15" s="23"/>
      <c r="E15" s="1"/>
    </row>
    <row r="16" spans="1:5" x14ac:dyDescent="0.25">
      <c r="A16" s="24" t="s">
        <v>181</v>
      </c>
      <c r="B16" s="174" t="s">
        <v>82</v>
      </c>
      <c r="C16" s="55">
        <v>2</v>
      </c>
      <c r="D16" s="51">
        <v>143</v>
      </c>
      <c r="E16" s="26">
        <f>C16*D16</f>
        <v>286</v>
      </c>
    </row>
    <row r="17" spans="1:5" x14ac:dyDescent="0.25">
      <c r="A17" s="24" t="s">
        <v>81</v>
      </c>
      <c r="B17" s="174" t="s">
        <v>82</v>
      </c>
      <c r="C17" s="66">
        <v>2</v>
      </c>
      <c r="D17" s="51">
        <v>143</v>
      </c>
      <c r="E17" s="26">
        <f>C17*D17</f>
        <v>286</v>
      </c>
    </row>
    <row r="18" spans="1:5" x14ac:dyDescent="0.25">
      <c r="A18" s="6" t="s">
        <v>45</v>
      </c>
      <c r="B18" s="41"/>
      <c r="C18" s="42"/>
      <c r="D18" s="42"/>
      <c r="E18" s="57">
        <f>SUM(E16:E17)</f>
        <v>572</v>
      </c>
    </row>
    <row r="19" spans="1:5" x14ac:dyDescent="0.25">
      <c r="A19" s="23" t="s">
        <v>90</v>
      </c>
      <c r="B19" s="23"/>
      <c r="C19" s="172"/>
      <c r="D19" s="23"/>
      <c r="E19" s="1"/>
    </row>
    <row r="20" spans="1:5" x14ac:dyDescent="0.25">
      <c r="A20" s="24" t="s">
        <v>91</v>
      </c>
      <c r="B20" s="55" t="s">
        <v>14</v>
      </c>
      <c r="C20" s="55">
        <v>0.34</v>
      </c>
      <c r="D20" s="26">
        <f>'[1]Referência Feijão'!D10</f>
        <v>4500</v>
      </c>
      <c r="E20" s="26">
        <f>C20*D20</f>
        <v>1530</v>
      </c>
    </row>
    <row r="21" spans="1:5" x14ac:dyDescent="0.25">
      <c r="A21" s="24" t="s">
        <v>32</v>
      </c>
      <c r="B21" s="55" t="s">
        <v>92</v>
      </c>
      <c r="C21" s="55">
        <v>2</v>
      </c>
      <c r="D21" s="26">
        <f>'[1]Referência Feijão'!D11</f>
        <v>20</v>
      </c>
      <c r="E21" s="26">
        <f t="shared" ref="E21:E30" si="0">C21*D21</f>
        <v>40</v>
      </c>
    </row>
    <row r="22" spans="1:5" x14ac:dyDescent="0.25">
      <c r="A22" s="24" t="s">
        <v>33</v>
      </c>
      <c r="B22" s="55" t="s">
        <v>92</v>
      </c>
      <c r="C22" s="55">
        <v>2</v>
      </c>
      <c r="D22" s="26">
        <f>'[1]Referência Feijão'!D12</f>
        <v>12</v>
      </c>
      <c r="E22" s="26">
        <f t="shared" si="0"/>
        <v>24</v>
      </c>
    </row>
    <row r="23" spans="1:5" x14ac:dyDescent="0.25">
      <c r="A23" s="24" t="s">
        <v>34</v>
      </c>
      <c r="B23" s="55" t="s">
        <v>92</v>
      </c>
      <c r="C23" s="55">
        <v>1</v>
      </c>
      <c r="D23" s="26">
        <f>'[1]Referência Feijão'!D13</f>
        <v>36.9</v>
      </c>
      <c r="E23" s="26">
        <f t="shared" si="0"/>
        <v>36.9</v>
      </c>
    </row>
    <row r="24" spans="1:5" x14ac:dyDescent="0.25">
      <c r="A24" s="24" t="s">
        <v>21</v>
      </c>
      <c r="B24" s="55" t="s">
        <v>92</v>
      </c>
      <c r="C24" s="55">
        <v>0.5</v>
      </c>
      <c r="D24" s="26">
        <f>'[1]Referência Feijão'!D14</f>
        <v>64.8</v>
      </c>
      <c r="E24" s="26">
        <f t="shared" si="0"/>
        <v>32.4</v>
      </c>
    </row>
    <row r="25" spans="1:5" x14ac:dyDescent="0.25">
      <c r="A25" s="24" t="s">
        <v>16</v>
      </c>
      <c r="B25" s="55" t="s">
        <v>92</v>
      </c>
      <c r="C25" s="55">
        <v>2</v>
      </c>
      <c r="D25" s="26">
        <f>'[1]Referência Feijão'!D15</f>
        <v>79.349999999999994</v>
      </c>
      <c r="E25" s="26">
        <f t="shared" si="0"/>
        <v>158.69999999999999</v>
      </c>
    </row>
    <row r="26" spans="1:5" x14ac:dyDescent="0.25">
      <c r="A26" s="24" t="s">
        <v>29</v>
      </c>
      <c r="B26" s="55" t="s">
        <v>92</v>
      </c>
      <c r="C26" s="55">
        <v>2</v>
      </c>
      <c r="D26" s="26">
        <f>'[1]Referência Feijão'!D16</f>
        <v>94</v>
      </c>
      <c r="E26" s="26">
        <f t="shared" si="0"/>
        <v>188</v>
      </c>
    </row>
    <row r="27" spans="1:5" x14ac:dyDescent="0.25">
      <c r="A27" s="24" t="s">
        <v>18</v>
      </c>
      <c r="B27" s="55" t="s">
        <v>79</v>
      </c>
      <c r="C27" s="55">
        <v>2</v>
      </c>
      <c r="D27" s="26">
        <f>'[1]Referência Feijão'!D17</f>
        <v>23</v>
      </c>
      <c r="E27" s="26">
        <f t="shared" si="0"/>
        <v>46</v>
      </c>
    </row>
    <row r="28" spans="1:5" x14ac:dyDescent="0.25">
      <c r="A28" s="24" t="s">
        <v>30</v>
      </c>
      <c r="B28" s="55" t="s">
        <v>79</v>
      </c>
      <c r="C28" s="55">
        <v>0.7</v>
      </c>
      <c r="D28" s="26">
        <f>'[1]Referência Feijão'!D18</f>
        <v>568.5</v>
      </c>
      <c r="E28" s="26">
        <f t="shared" si="0"/>
        <v>397.95</v>
      </c>
    </row>
    <row r="29" spans="1:5" x14ac:dyDescent="0.25">
      <c r="A29" s="24" t="s">
        <v>31</v>
      </c>
      <c r="B29" s="55" t="s">
        <v>92</v>
      </c>
      <c r="C29" s="55">
        <v>1.2</v>
      </c>
      <c r="D29" s="26">
        <f>'[1]Referência Feijão'!D19</f>
        <v>105.35</v>
      </c>
      <c r="E29" s="26">
        <f t="shared" si="0"/>
        <v>126.41999999999999</v>
      </c>
    </row>
    <row r="30" spans="1:5" x14ac:dyDescent="0.25">
      <c r="A30" s="24" t="s">
        <v>22</v>
      </c>
      <c r="B30" s="55" t="s">
        <v>92</v>
      </c>
      <c r="C30" s="55">
        <v>0.8</v>
      </c>
      <c r="D30" s="26">
        <f>'[1]Referência Feijão'!D20</f>
        <v>101</v>
      </c>
      <c r="E30" s="26">
        <f t="shared" si="0"/>
        <v>80.800000000000011</v>
      </c>
    </row>
    <row r="31" spans="1:5" x14ac:dyDescent="0.25">
      <c r="A31" s="6" t="s">
        <v>51</v>
      </c>
      <c r="B31" s="41"/>
      <c r="C31" s="42"/>
      <c r="D31" s="42"/>
      <c r="E31" s="7">
        <f>SUM(E20:E30)</f>
        <v>2661.17</v>
      </c>
    </row>
    <row r="32" spans="1:5" x14ac:dyDescent="0.25">
      <c r="A32" s="23" t="s">
        <v>95</v>
      </c>
      <c r="B32" s="58"/>
      <c r="C32" s="173"/>
      <c r="D32" s="172"/>
      <c r="E32" s="1"/>
    </row>
    <row r="33" spans="1:5" x14ac:dyDescent="0.25">
      <c r="A33" s="24" t="s">
        <v>127</v>
      </c>
      <c r="B33" s="55" t="s">
        <v>150</v>
      </c>
      <c r="C33" s="55">
        <v>1.5</v>
      </c>
      <c r="D33" s="51">
        <v>143</v>
      </c>
      <c r="E33" s="31">
        <f>C33*D33</f>
        <v>214.5</v>
      </c>
    </row>
    <row r="34" spans="1:5" x14ac:dyDescent="0.25">
      <c r="A34" s="24" t="s">
        <v>175</v>
      </c>
      <c r="B34" s="55" t="s">
        <v>150</v>
      </c>
      <c r="C34" s="55">
        <v>1.5</v>
      </c>
      <c r="D34" s="51">
        <v>143</v>
      </c>
      <c r="E34" s="31">
        <f>C34*D34</f>
        <v>214.5</v>
      </c>
    </row>
    <row r="35" spans="1:5" x14ac:dyDescent="0.25">
      <c r="A35" s="24" t="s">
        <v>40</v>
      </c>
      <c r="B35" s="55" t="s">
        <v>150</v>
      </c>
      <c r="C35" s="55">
        <v>3</v>
      </c>
      <c r="D35" s="51">
        <v>143</v>
      </c>
      <c r="E35" s="31">
        <f>C35*D35</f>
        <v>429</v>
      </c>
    </row>
    <row r="36" spans="1:5" x14ac:dyDescent="0.25">
      <c r="A36" s="6" t="s">
        <v>103</v>
      </c>
      <c r="B36" s="41"/>
      <c r="C36" s="41"/>
      <c r="D36" s="42"/>
      <c r="E36" s="7">
        <f>SUM(E33:E35)</f>
        <v>858</v>
      </c>
    </row>
    <row r="37" spans="1:5" x14ac:dyDescent="0.25">
      <c r="A37" s="23" t="s">
        <v>104</v>
      </c>
      <c r="B37" s="23"/>
      <c r="C37" s="23"/>
      <c r="D37" s="23"/>
      <c r="E37" s="33"/>
    </row>
    <row r="38" spans="1:5" x14ac:dyDescent="0.25">
      <c r="A38" s="24" t="s">
        <v>182</v>
      </c>
      <c r="B38" s="24" t="s">
        <v>48</v>
      </c>
      <c r="C38" s="55">
        <v>1</v>
      </c>
      <c r="D38" s="26">
        <v>2000</v>
      </c>
      <c r="E38" s="26">
        <v>1500</v>
      </c>
    </row>
    <row r="39" spans="1:5" x14ac:dyDescent="0.25">
      <c r="A39" s="24" t="s">
        <v>183</v>
      </c>
      <c r="B39" s="24" t="s">
        <v>184</v>
      </c>
      <c r="C39" s="55">
        <v>1</v>
      </c>
      <c r="D39" s="26">
        <v>850</v>
      </c>
      <c r="E39" s="26">
        <f>C39*D39</f>
        <v>850</v>
      </c>
    </row>
    <row r="40" spans="1:5" x14ac:dyDescent="0.25">
      <c r="A40" s="6" t="s">
        <v>111</v>
      </c>
      <c r="B40" s="6"/>
      <c r="C40" s="6"/>
      <c r="D40" s="6"/>
      <c r="E40" s="7">
        <f>SUM(E38:E39)</f>
        <v>2350</v>
      </c>
    </row>
    <row r="41" spans="1:5" x14ac:dyDescent="0.25">
      <c r="A41" s="47" t="s">
        <v>52</v>
      </c>
      <c r="B41" s="47"/>
      <c r="C41" s="47"/>
      <c r="D41" s="47"/>
      <c r="E41" s="48">
        <f>SUM(E14,E18,E31,E36,E40)</f>
        <v>9565.3366666666661</v>
      </c>
    </row>
    <row r="44" spans="1:5" x14ac:dyDescent="0.25">
      <c r="A44" s="231" t="s">
        <v>53</v>
      </c>
      <c r="B44" s="232"/>
    </row>
    <row r="45" spans="1:5" x14ac:dyDescent="0.25">
      <c r="A45" s="23" t="str">
        <f>A10</f>
        <v>1-Insumos</v>
      </c>
      <c r="B45" s="33">
        <f>E14</f>
        <v>3124.1666666666665</v>
      </c>
    </row>
    <row r="46" spans="1:5" x14ac:dyDescent="0.25">
      <c r="A46" s="23" t="str">
        <f>A15</f>
        <v>2-Serviços</v>
      </c>
      <c r="B46" s="33">
        <f>E18</f>
        <v>572</v>
      </c>
    </row>
    <row r="47" spans="1:5" x14ac:dyDescent="0.25">
      <c r="A47" s="23" t="str">
        <f>A19</f>
        <v>3-Tratos Culturais</v>
      </c>
      <c r="B47" s="33">
        <f>E31</f>
        <v>2661.17</v>
      </c>
    </row>
    <row r="48" spans="1:5" x14ac:dyDescent="0.25">
      <c r="A48" s="23" t="str">
        <f>A32</f>
        <v>4-Serviços</v>
      </c>
      <c r="B48" s="33">
        <f>E36</f>
        <v>858</v>
      </c>
    </row>
    <row r="49" spans="1:4" x14ac:dyDescent="0.25">
      <c r="A49" s="23" t="str">
        <f>A37</f>
        <v>5-Outros Custos</v>
      </c>
      <c r="B49" s="33">
        <f>E40</f>
        <v>2350</v>
      </c>
    </row>
    <row r="50" spans="1:4" x14ac:dyDescent="0.25">
      <c r="A50" s="47" t="str">
        <f>A41</f>
        <v xml:space="preserve">TOTAL </v>
      </c>
      <c r="B50" s="48">
        <f>E41</f>
        <v>9565.3366666666661</v>
      </c>
    </row>
    <row r="53" spans="1:4" ht="15.75" x14ac:dyDescent="0.25">
      <c r="A53" s="209" t="s">
        <v>461</v>
      </c>
      <c r="B53" s="209"/>
      <c r="C53" s="233"/>
      <c r="D53" s="233"/>
    </row>
    <row r="54" spans="1:4" x14ac:dyDescent="0.25">
      <c r="A54" t="s">
        <v>54</v>
      </c>
    </row>
    <row r="55" spans="1:4" ht="15.75" x14ac:dyDescent="0.25">
      <c r="A55" s="209" t="s">
        <v>55</v>
      </c>
      <c r="B55" s="209"/>
      <c r="C55" s="209"/>
      <c r="D55" s="209"/>
    </row>
    <row r="56" spans="1:4" ht="15.75" x14ac:dyDescent="0.25">
      <c r="A56" s="209" t="s">
        <v>57</v>
      </c>
      <c r="B56" s="209"/>
      <c r="C56" s="209"/>
      <c r="D56" s="209"/>
    </row>
    <row r="57" spans="1:4" ht="15.75" x14ac:dyDescent="0.25">
      <c r="A57" s="209" t="s">
        <v>445</v>
      </c>
      <c r="B57" s="209"/>
      <c r="C57" s="209"/>
      <c r="D57" s="209"/>
    </row>
  </sheetData>
  <mergeCells count="22">
    <mergeCell ref="A55:B55"/>
    <mergeCell ref="C55:D55"/>
    <mergeCell ref="A56:B56"/>
    <mergeCell ref="C56:D56"/>
    <mergeCell ref="A57:B57"/>
    <mergeCell ref="C57:D57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8"/>
  <sheetViews>
    <sheetView workbookViewId="0">
      <selection activeCell="A6" sqref="A6:B6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3.2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185</v>
      </c>
      <c r="B3" s="212"/>
      <c r="C3" s="213" t="s">
        <v>278</v>
      </c>
      <c r="D3" s="214"/>
      <c r="E3" s="215"/>
    </row>
    <row r="4" spans="1:5" ht="15.75" x14ac:dyDescent="0.25">
      <c r="A4" s="216" t="s">
        <v>286</v>
      </c>
      <c r="B4" s="216"/>
      <c r="C4" s="213" t="s">
        <v>186</v>
      </c>
      <c r="D4" s="214"/>
      <c r="E4" s="215"/>
    </row>
    <row r="5" spans="1:5" ht="15.75" x14ac:dyDescent="0.25">
      <c r="A5" s="220" t="s">
        <v>512</v>
      </c>
      <c r="B5" s="221"/>
      <c r="C5" s="213" t="s">
        <v>531</v>
      </c>
      <c r="D5" s="214"/>
      <c r="E5" s="215"/>
    </row>
    <row r="6" spans="1:5" ht="15.75" x14ac:dyDescent="0.25">
      <c r="A6" s="217" t="s">
        <v>530</v>
      </c>
      <c r="B6" s="218"/>
      <c r="C6" s="213" t="s">
        <v>532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53" t="s">
        <v>283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75</v>
      </c>
      <c r="B11" s="65" t="s">
        <v>79</v>
      </c>
      <c r="C11" s="66">
        <v>0.35</v>
      </c>
      <c r="D11" s="26">
        <f>'[1]Referência Trigo'!D6</f>
        <v>5300</v>
      </c>
      <c r="E11" s="26">
        <f>C11*D11</f>
        <v>1854.9999999999998</v>
      </c>
    </row>
    <row r="12" spans="1:5" x14ac:dyDescent="0.25">
      <c r="A12" s="24" t="s">
        <v>78</v>
      </c>
      <c r="B12" s="65" t="s">
        <v>79</v>
      </c>
      <c r="C12" s="66">
        <v>180</v>
      </c>
      <c r="D12" s="26">
        <f>'[1]Referência Trigo'!D7</f>
        <v>2.5</v>
      </c>
      <c r="E12" s="26">
        <f>C12*D12</f>
        <v>450</v>
      </c>
    </row>
    <row r="13" spans="1:5" x14ac:dyDescent="0.25">
      <c r="A13" s="6" t="s">
        <v>36</v>
      </c>
      <c r="B13" s="41"/>
      <c r="C13" s="42"/>
      <c r="D13" s="42"/>
      <c r="E13" s="7">
        <f>SUM(E11:E12)</f>
        <v>2305</v>
      </c>
    </row>
    <row r="14" spans="1:5" x14ac:dyDescent="0.25">
      <c r="A14" s="23" t="s">
        <v>146</v>
      </c>
      <c r="B14" s="23"/>
      <c r="C14" s="172"/>
      <c r="D14" s="23"/>
      <c r="E14" s="1"/>
    </row>
    <row r="15" spans="1:5" x14ac:dyDescent="0.25">
      <c r="A15" s="24" t="s">
        <v>29</v>
      </c>
      <c r="B15" s="174" t="s">
        <v>92</v>
      </c>
      <c r="C15" s="55">
        <v>2.5</v>
      </c>
      <c r="D15" s="71">
        <f>'[1]Referência Trigo'!D9</f>
        <v>94</v>
      </c>
      <c r="E15" s="31">
        <f>C15*D15</f>
        <v>235</v>
      </c>
    </row>
    <row r="16" spans="1:5" x14ac:dyDescent="0.25">
      <c r="A16" s="24" t="s">
        <v>30</v>
      </c>
      <c r="B16" s="174" t="s">
        <v>92</v>
      </c>
      <c r="C16" s="66">
        <v>0.7</v>
      </c>
      <c r="D16" s="71">
        <f>'[1]Referência Trigo'!D10</f>
        <v>52</v>
      </c>
      <c r="E16" s="31">
        <f t="shared" ref="E16:E23" si="0">C16*D16</f>
        <v>36.4</v>
      </c>
    </row>
    <row r="17" spans="1:5" x14ac:dyDescent="0.25">
      <c r="A17" s="24" t="s">
        <v>31</v>
      </c>
      <c r="B17" s="174" t="s">
        <v>92</v>
      </c>
      <c r="C17" s="66">
        <v>1.5</v>
      </c>
      <c r="D17" s="71">
        <f>'[1]Referência Trigo'!D11</f>
        <v>54</v>
      </c>
      <c r="E17" s="31">
        <f t="shared" si="0"/>
        <v>81</v>
      </c>
    </row>
    <row r="18" spans="1:5" x14ac:dyDescent="0.25">
      <c r="A18" s="24" t="s">
        <v>450</v>
      </c>
      <c r="B18" s="174" t="s">
        <v>92</v>
      </c>
      <c r="C18" s="66">
        <v>0.6</v>
      </c>
      <c r="D18" s="71">
        <f>'[1]Referência Trigo'!D12</f>
        <v>205.25</v>
      </c>
      <c r="E18" s="31">
        <f t="shared" si="0"/>
        <v>123.14999999999999</v>
      </c>
    </row>
    <row r="19" spans="1:5" x14ac:dyDescent="0.25">
      <c r="A19" s="24" t="s">
        <v>16</v>
      </c>
      <c r="B19" s="174" t="s">
        <v>92</v>
      </c>
      <c r="C19" s="66">
        <v>0.75</v>
      </c>
      <c r="D19" s="71">
        <f>'[1]Referência Trigo'!D13</f>
        <v>111</v>
      </c>
      <c r="E19" s="31">
        <f t="shared" si="0"/>
        <v>83.25</v>
      </c>
    </row>
    <row r="20" spans="1:5" x14ac:dyDescent="0.25">
      <c r="A20" s="24" t="s">
        <v>21</v>
      </c>
      <c r="B20" s="174" t="s">
        <v>92</v>
      </c>
      <c r="C20" s="66">
        <v>0.1</v>
      </c>
      <c r="D20" s="71">
        <f>'[1]Referência Trigo'!D14</f>
        <v>189.6</v>
      </c>
      <c r="E20" s="31">
        <f t="shared" si="0"/>
        <v>18.96</v>
      </c>
    </row>
    <row r="21" spans="1:5" x14ac:dyDescent="0.25">
      <c r="A21" s="24" t="s">
        <v>18</v>
      </c>
      <c r="B21" s="174" t="s">
        <v>79</v>
      </c>
      <c r="C21" s="66">
        <v>1</v>
      </c>
      <c r="D21" s="71">
        <f>'[1]Referência Trigo'!D15</f>
        <v>79.333333333333329</v>
      </c>
      <c r="E21" s="31">
        <f t="shared" si="0"/>
        <v>79.333333333333329</v>
      </c>
    </row>
    <row r="22" spans="1:5" x14ac:dyDescent="0.25">
      <c r="A22" s="24" t="s">
        <v>32</v>
      </c>
      <c r="B22" s="174" t="s">
        <v>92</v>
      </c>
      <c r="C22" s="66">
        <v>1.5</v>
      </c>
      <c r="D22" s="71">
        <f>'[1]Referência Trigo'!D16</f>
        <v>22</v>
      </c>
      <c r="E22" s="31">
        <f t="shared" si="0"/>
        <v>33</v>
      </c>
    </row>
    <row r="23" spans="1:5" x14ac:dyDescent="0.25">
      <c r="A23" s="24" t="s">
        <v>18</v>
      </c>
      <c r="B23" s="174" t="s">
        <v>79</v>
      </c>
      <c r="C23" s="66">
        <v>1</v>
      </c>
      <c r="D23" s="71">
        <f>'[1]Referência Trigo'!D17</f>
        <v>79.333333333333329</v>
      </c>
      <c r="E23" s="31">
        <f t="shared" si="0"/>
        <v>79.333333333333329</v>
      </c>
    </row>
    <row r="24" spans="1:5" x14ac:dyDescent="0.25">
      <c r="A24" s="24" t="s">
        <v>21</v>
      </c>
      <c r="B24" s="174" t="s">
        <v>92</v>
      </c>
      <c r="C24" s="66">
        <v>0.1</v>
      </c>
      <c r="D24" s="71">
        <f>'[1]Referência Trigo'!D18</f>
        <v>189.6</v>
      </c>
      <c r="E24" s="31">
        <f>C24*D24</f>
        <v>18.96</v>
      </c>
    </row>
    <row r="25" spans="1:5" x14ac:dyDescent="0.25">
      <c r="A25" s="24" t="s">
        <v>187</v>
      </c>
      <c r="B25" s="65" t="s">
        <v>14</v>
      </c>
      <c r="C25" s="66">
        <v>0.2</v>
      </c>
      <c r="D25" s="71">
        <f>'[1]Referência Trigo'!D19</f>
        <v>4600</v>
      </c>
      <c r="E25" s="31">
        <f>C25*D25</f>
        <v>920</v>
      </c>
    </row>
    <row r="26" spans="1:5" x14ac:dyDescent="0.25">
      <c r="A26" s="6" t="s">
        <v>45</v>
      </c>
      <c r="B26" s="41"/>
      <c r="C26" s="42"/>
      <c r="D26" s="42"/>
      <c r="E26" s="57">
        <f>SUM(E15:E25)</f>
        <v>1708.3866666666668</v>
      </c>
    </row>
    <row r="27" spans="1:5" x14ac:dyDescent="0.25">
      <c r="A27" s="23" t="s">
        <v>148</v>
      </c>
      <c r="B27" s="23"/>
      <c r="C27" s="172"/>
      <c r="D27" s="23"/>
      <c r="E27" s="1"/>
    </row>
    <row r="28" spans="1:5" x14ac:dyDescent="0.25">
      <c r="A28" s="24" t="s">
        <v>151</v>
      </c>
      <c r="B28" s="55" t="s">
        <v>150</v>
      </c>
      <c r="C28" s="24">
        <v>1</v>
      </c>
      <c r="D28" s="51">
        <v>143</v>
      </c>
      <c r="E28" s="26">
        <v>123.38</v>
      </c>
    </row>
    <row r="29" spans="1:5" x14ac:dyDescent="0.25">
      <c r="A29" s="24" t="s">
        <v>152</v>
      </c>
      <c r="B29" s="55" t="s">
        <v>150</v>
      </c>
      <c r="C29" s="24">
        <v>1</v>
      </c>
      <c r="D29" s="51">
        <v>143</v>
      </c>
      <c r="E29" s="26">
        <v>59.01</v>
      </c>
    </row>
    <row r="30" spans="1:5" x14ac:dyDescent="0.25">
      <c r="A30" s="24" t="s">
        <v>153</v>
      </c>
      <c r="B30" s="55" t="s">
        <v>150</v>
      </c>
      <c r="C30" s="24">
        <v>1</v>
      </c>
      <c r="D30" s="51">
        <v>143</v>
      </c>
      <c r="E30" s="26">
        <v>571.22</v>
      </c>
    </row>
    <row r="31" spans="1:5" x14ac:dyDescent="0.25">
      <c r="A31" s="24" t="s">
        <v>154</v>
      </c>
      <c r="B31" s="55" t="s">
        <v>150</v>
      </c>
      <c r="C31" s="24">
        <v>1</v>
      </c>
      <c r="D31" s="51">
        <v>143</v>
      </c>
      <c r="E31" s="26">
        <v>106.76</v>
      </c>
    </row>
    <row r="32" spans="1:5" x14ac:dyDescent="0.25">
      <c r="A32" s="24" t="s">
        <v>155</v>
      </c>
      <c r="B32" s="55" t="s">
        <v>150</v>
      </c>
      <c r="C32" s="24">
        <v>1</v>
      </c>
      <c r="D32" s="51">
        <v>143</v>
      </c>
      <c r="E32" s="26">
        <v>70.819999999999993</v>
      </c>
    </row>
    <row r="33" spans="1:5" x14ac:dyDescent="0.25">
      <c r="A33" s="6" t="s">
        <v>51</v>
      </c>
      <c r="B33" s="41"/>
      <c r="C33" s="42"/>
      <c r="D33" s="42"/>
      <c r="E33" s="7">
        <f>SUM(E28:E32)</f>
        <v>931.19</v>
      </c>
    </row>
    <row r="34" spans="1:5" x14ac:dyDescent="0.25">
      <c r="A34" s="23" t="s">
        <v>156</v>
      </c>
      <c r="B34" s="58"/>
      <c r="C34" s="173"/>
      <c r="D34" s="172"/>
      <c r="E34" s="1"/>
    </row>
    <row r="35" spans="1:5" x14ac:dyDescent="0.25">
      <c r="A35" s="24" t="s">
        <v>109</v>
      </c>
      <c r="B35" s="55" t="s">
        <v>50</v>
      </c>
      <c r="C35" s="24">
        <v>1</v>
      </c>
      <c r="D35" s="31">
        <v>350</v>
      </c>
      <c r="E35" s="31">
        <v>350</v>
      </c>
    </row>
    <row r="36" spans="1:5" x14ac:dyDescent="0.25">
      <c r="A36" s="24" t="s">
        <v>159</v>
      </c>
      <c r="B36" s="55" t="s">
        <v>50</v>
      </c>
      <c r="C36" s="24">
        <v>65</v>
      </c>
      <c r="D36" s="31">
        <v>1.44</v>
      </c>
      <c r="E36" s="31">
        <v>93.6</v>
      </c>
    </row>
    <row r="37" spans="1:5" x14ac:dyDescent="0.25">
      <c r="A37" s="24" t="s">
        <v>44</v>
      </c>
      <c r="B37" s="55" t="s">
        <v>50</v>
      </c>
      <c r="C37" s="24">
        <v>1</v>
      </c>
      <c r="D37" s="31">
        <v>720</v>
      </c>
      <c r="E37" s="31">
        <v>720</v>
      </c>
    </row>
    <row r="38" spans="1:5" x14ac:dyDescent="0.25">
      <c r="A38" s="24" t="s">
        <v>157</v>
      </c>
      <c r="B38" s="55" t="s">
        <v>50</v>
      </c>
      <c r="C38" s="24">
        <v>65</v>
      </c>
      <c r="D38" s="31">
        <v>1</v>
      </c>
      <c r="E38" s="31">
        <v>64.97</v>
      </c>
    </row>
    <row r="39" spans="1:5" x14ac:dyDescent="0.25">
      <c r="A39" s="6" t="s">
        <v>103</v>
      </c>
      <c r="B39" s="41"/>
      <c r="C39" s="41"/>
      <c r="D39" s="42"/>
      <c r="E39" s="7">
        <f>SUM(E35:E38)</f>
        <v>1228.57</v>
      </c>
    </row>
    <row r="40" spans="1:5" x14ac:dyDescent="0.25">
      <c r="A40" s="47" t="s">
        <v>451</v>
      </c>
      <c r="B40" s="47"/>
      <c r="C40" s="47"/>
      <c r="D40" s="47"/>
      <c r="E40" s="48">
        <f>SUM(E13,E26,E33,E39)</f>
        <v>6173.1466666666665</v>
      </c>
    </row>
    <row r="41" spans="1:5" x14ac:dyDescent="0.25">
      <c r="A41" s="24" t="s">
        <v>452</v>
      </c>
      <c r="B41" s="55" t="s">
        <v>50</v>
      </c>
      <c r="C41" s="24">
        <v>1</v>
      </c>
      <c r="D41" s="31">
        <v>2000</v>
      </c>
      <c r="E41" s="31">
        <v>2000</v>
      </c>
    </row>
    <row r="42" spans="1:5" x14ac:dyDescent="0.25">
      <c r="A42" s="6" t="s">
        <v>111</v>
      </c>
      <c r="B42" s="41"/>
      <c r="C42" s="41"/>
      <c r="D42" s="42"/>
      <c r="E42" s="7">
        <f>E41</f>
        <v>2000</v>
      </c>
    </row>
    <row r="43" spans="1:5" x14ac:dyDescent="0.25">
      <c r="A43" s="47" t="s">
        <v>52</v>
      </c>
      <c r="B43" s="47"/>
      <c r="C43" s="47"/>
      <c r="D43" s="47"/>
      <c r="E43" s="48">
        <f>E40+E42</f>
        <v>8173.1466666666665</v>
      </c>
    </row>
    <row r="46" spans="1:5" x14ac:dyDescent="0.25">
      <c r="A46" s="231" t="s">
        <v>53</v>
      </c>
      <c r="B46" s="232"/>
    </row>
    <row r="47" spans="1:5" x14ac:dyDescent="0.25">
      <c r="A47" s="23" t="str">
        <f>A10</f>
        <v>1-Insumos</v>
      </c>
      <c r="B47" s="33">
        <f>E13</f>
        <v>2305</v>
      </c>
    </row>
    <row r="48" spans="1:5" x14ac:dyDescent="0.25">
      <c r="A48" s="23" t="str">
        <f>A14</f>
        <v>2-Tratos Culturais</v>
      </c>
      <c r="B48" s="33">
        <f>E26</f>
        <v>1708.3866666666668</v>
      </c>
    </row>
    <row r="49" spans="1:4" x14ac:dyDescent="0.25">
      <c r="A49" s="23" t="str">
        <f>A27</f>
        <v>3-Serviços</v>
      </c>
      <c r="B49" s="33">
        <f>E33</f>
        <v>931.19</v>
      </c>
    </row>
    <row r="50" spans="1:4" x14ac:dyDescent="0.25">
      <c r="A50" s="23" t="str">
        <f>A34</f>
        <v>4-Outros custos</v>
      </c>
      <c r="B50" s="33">
        <f>E39</f>
        <v>1228.57</v>
      </c>
    </row>
    <row r="51" spans="1:4" x14ac:dyDescent="0.25">
      <c r="A51" s="47" t="s">
        <v>65</v>
      </c>
      <c r="B51" s="48">
        <f>SUM(B47:B50)</f>
        <v>6173.1466666666665</v>
      </c>
    </row>
    <row r="54" spans="1:4" ht="15.75" x14ac:dyDescent="0.25">
      <c r="A54" s="209" t="s">
        <v>461</v>
      </c>
      <c r="B54" s="209"/>
      <c r="C54" s="233"/>
      <c r="D54" s="233"/>
    </row>
    <row r="55" spans="1:4" x14ac:dyDescent="0.25">
      <c r="A55" t="s">
        <v>54</v>
      </c>
    </row>
    <row r="56" spans="1:4" ht="15.75" x14ac:dyDescent="0.25">
      <c r="A56" s="209" t="s">
        <v>55</v>
      </c>
      <c r="B56" s="209"/>
      <c r="C56" s="209"/>
      <c r="D56" s="209"/>
    </row>
    <row r="57" spans="1:4" ht="15.75" x14ac:dyDescent="0.25">
      <c r="A57" s="209" t="s">
        <v>57</v>
      </c>
      <c r="B57" s="209"/>
      <c r="C57" s="209"/>
      <c r="D57" s="209"/>
    </row>
    <row r="58" spans="1:4" ht="15.75" x14ac:dyDescent="0.25">
      <c r="A58" s="209" t="s">
        <v>445</v>
      </c>
      <c r="B58" s="209"/>
      <c r="C58" s="209"/>
      <c r="D58" s="209"/>
    </row>
  </sheetData>
  <mergeCells count="22">
    <mergeCell ref="A58:B58"/>
    <mergeCell ref="C58:D58"/>
    <mergeCell ref="A54:B54"/>
    <mergeCell ref="C54:D54"/>
    <mergeCell ref="A56:B56"/>
    <mergeCell ref="C56:D56"/>
    <mergeCell ref="A57:B57"/>
    <mergeCell ref="C57:D57"/>
    <mergeCell ref="A46:B46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1"/>
  <sheetViews>
    <sheetView workbookViewId="0">
      <selection activeCell="A6" sqref="A6:B6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4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188</v>
      </c>
      <c r="B3" s="212"/>
      <c r="C3" s="213" t="s">
        <v>294</v>
      </c>
      <c r="D3" s="214"/>
      <c r="E3" s="215"/>
    </row>
    <row r="4" spans="1:5" ht="15.75" x14ac:dyDescent="0.25">
      <c r="A4" s="216" t="s">
        <v>286</v>
      </c>
      <c r="B4" s="216"/>
      <c r="C4" s="213" t="s">
        <v>295</v>
      </c>
      <c r="D4" s="214"/>
      <c r="E4" s="215"/>
    </row>
    <row r="5" spans="1:5" ht="15.75" x14ac:dyDescent="0.25">
      <c r="A5" s="220" t="s">
        <v>512</v>
      </c>
      <c r="B5" s="221"/>
      <c r="C5" s="213" t="s">
        <v>296</v>
      </c>
      <c r="D5" s="214"/>
      <c r="E5" s="215"/>
    </row>
    <row r="6" spans="1:5" ht="15.75" x14ac:dyDescent="0.25">
      <c r="A6" s="217" t="s">
        <v>533</v>
      </c>
      <c r="B6" s="218"/>
      <c r="C6" s="213" t="s">
        <v>297</v>
      </c>
      <c r="D6" s="214"/>
      <c r="E6" s="215"/>
    </row>
    <row r="7" spans="1:5" x14ac:dyDescent="0.25">
      <c r="A7" s="222" t="s">
        <v>114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78</v>
      </c>
      <c r="B11" s="24" t="s">
        <v>115</v>
      </c>
      <c r="C11" s="24">
        <v>0.55000000000000004</v>
      </c>
      <c r="D11" s="26">
        <f>'[1]Referência Beterraba'!D6</f>
        <v>7900</v>
      </c>
      <c r="E11" s="26">
        <f>C11*D11</f>
        <v>4345</v>
      </c>
    </row>
    <row r="12" spans="1:5" x14ac:dyDescent="0.25">
      <c r="A12" s="24" t="s">
        <v>189</v>
      </c>
      <c r="B12" s="24" t="s">
        <v>14</v>
      </c>
      <c r="C12" s="24">
        <v>2</v>
      </c>
      <c r="D12" s="26">
        <f>'[1]Referência Beterraba'!D7</f>
        <v>240</v>
      </c>
      <c r="E12" s="26">
        <f t="shared" ref="E12:E23" si="0">C12*D12</f>
        <v>480</v>
      </c>
    </row>
    <row r="13" spans="1:5" x14ac:dyDescent="0.25">
      <c r="A13" s="24" t="s">
        <v>190</v>
      </c>
      <c r="B13" s="24" t="s">
        <v>14</v>
      </c>
      <c r="C13" s="24">
        <v>1.8</v>
      </c>
      <c r="D13" s="26">
        <f>'[1]Referência Beterraba'!D8</f>
        <v>3700</v>
      </c>
      <c r="E13" s="26">
        <f t="shared" si="0"/>
        <v>6660</v>
      </c>
    </row>
    <row r="14" spans="1:5" x14ac:dyDescent="0.25">
      <c r="A14" s="24" t="s">
        <v>191</v>
      </c>
      <c r="B14" s="24" t="s">
        <v>14</v>
      </c>
      <c r="C14" s="24">
        <v>1.5</v>
      </c>
      <c r="D14" s="26">
        <f>'[1]Referência Beterraba'!D9</f>
        <v>4400</v>
      </c>
      <c r="E14" s="26">
        <f t="shared" si="0"/>
        <v>6600</v>
      </c>
    </row>
    <row r="15" spans="1:5" x14ac:dyDescent="0.25">
      <c r="A15" s="24" t="s">
        <v>187</v>
      </c>
      <c r="B15" s="24" t="s">
        <v>14</v>
      </c>
      <c r="C15" s="24">
        <v>0.5</v>
      </c>
      <c r="D15" s="26">
        <f>'[1]Referência Beterraba'!D10</f>
        <v>4500</v>
      </c>
      <c r="E15" s="26">
        <f t="shared" si="0"/>
        <v>2250</v>
      </c>
    </row>
    <row r="16" spans="1:5" x14ac:dyDescent="0.25">
      <c r="A16" s="24" t="s">
        <v>29</v>
      </c>
      <c r="B16" s="24" t="s">
        <v>192</v>
      </c>
      <c r="C16" s="24">
        <v>0.5</v>
      </c>
      <c r="D16" s="26">
        <f>'[1]Referência Beterraba'!D11</f>
        <v>105.35</v>
      </c>
      <c r="E16" s="26">
        <f t="shared" si="0"/>
        <v>52.674999999999997</v>
      </c>
    </row>
    <row r="17" spans="1:5" x14ac:dyDescent="0.25">
      <c r="A17" s="24" t="s">
        <v>30</v>
      </c>
      <c r="B17" s="24" t="s">
        <v>192</v>
      </c>
      <c r="C17" s="24">
        <v>0.08</v>
      </c>
      <c r="D17" s="26">
        <f>'[1]Referência Beterraba'!D12</f>
        <v>568.5</v>
      </c>
      <c r="E17" s="26">
        <f t="shared" si="0"/>
        <v>45.480000000000004</v>
      </c>
    </row>
    <row r="18" spans="1:5" x14ac:dyDescent="0.25">
      <c r="A18" s="24" t="s">
        <v>193</v>
      </c>
      <c r="B18" s="24" t="s">
        <v>192</v>
      </c>
      <c r="C18" s="24">
        <v>0.25</v>
      </c>
      <c r="D18" s="26">
        <f>'[1]Referência Beterraba'!D13</f>
        <v>158</v>
      </c>
      <c r="E18" s="26">
        <f t="shared" si="0"/>
        <v>39.5</v>
      </c>
    </row>
    <row r="19" spans="1:5" x14ac:dyDescent="0.25">
      <c r="A19" s="24" t="s">
        <v>22</v>
      </c>
      <c r="B19" s="24" t="s">
        <v>192</v>
      </c>
      <c r="C19" s="24">
        <v>0.4</v>
      </c>
      <c r="D19" s="26">
        <f>'[1]Referência Beterraba'!D14</f>
        <v>101</v>
      </c>
      <c r="E19" s="26">
        <f t="shared" si="0"/>
        <v>40.400000000000006</v>
      </c>
    </row>
    <row r="20" spans="1:5" x14ac:dyDescent="0.25">
      <c r="A20" s="24" t="s">
        <v>16</v>
      </c>
      <c r="B20" s="24" t="s">
        <v>192</v>
      </c>
      <c r="C20" s="24">
        <v>4</v>
      </c>
      <c r="D20" s="26">
        <f>'[1]Referência Beterraba'!D15</f>
        <v>67</v>
      </c>
      <c r="E20" s="26">
        <f t="shared" si="0"/>
        <v>268</v>
      </c>
    </row>
    <row r="21" spans="1:5" x14ac:dyDescent="0.25">
      <c r="A21" s="24" t="s">
        <v>124</v>
      </c>
      <c r="B21" s="24" t="s">
        <v>192</v>
      </c>
      <c r="C21" s="24">
        <v>0.8</v>
      </c>
      <c r="D21" s="26">
        <f>'[1]Referência Beterraba'!D16</f>
        <v>106.8</v>
      </c>
      <c r="E21" s="26">
        <f t="shared" si="0"/>
        <v>85.44</v>
      </c>
    </row>
    <row r="22" spans="1:5" x14ac:dyDescent="0.25">
      <c r="A22" s="24" t="s">
        <v>19</v>
      </c>
      <c r="B22" s="24" t="s">
        <v>192</v>
      </c>
      <c r="C22" s="24">
        <v>1.2</v>
      </c>
      <c r="D22" s="26">
        <f>'[1]Referência Beterraba'!D17</f>
        <v>138</v>
      </c>
      <c r="E22" s="26">
        <f t="shared" si="0"/>
        <v>165.6</v>
      </c>
    </row>
    <row r="23" spans="1:5" x14ac:dyDescent="0.25">
      <c r="A23" s="24" t="s">
        <v>20</v>
      </c>
      <c r="B23" s="24" t="s">
        <v>192</v>
      </c>
      <c r="C23" s="24">
        <v>1.2</v>
      </c>
      <c r="D23" s="26">
        <f>'[1]Referência Beterraba'!D18</f>
        <v>65.5</v>
      </c>
      <c r="E23" s="26">
        <f t="shared" si="0"/>
        <v>78.599999999999994</v>
      </c>
    </row>
    <row r="24" spans="1:5" x14ac:dyDescent="0.25">
      <c r="A24" s="6" t="s">
        <v>36</v>
      </c>
      <c r="B24" s="41"/>
      <c r="C24" s="42"/>
      <c r="D24" s="42"/>
      <c r="E24" s="7">
        <f>SUM(E11:E23)</f>
        <v>21110.694999999996</v>
      </c>
    </row>
    <row r="25" spans="1:5" x14ac:dyDescent="0.25">
      <c r="A25" s="23" t="s">
        <v>80</v>
      </c>
      <c r="B25" s="23"/>
      <c r="C25" s="172"/>
      <c r="D25" s="23"/>
      <c r="E25" s="1"/>
    </row>
    <row r="26" spans="1:5" x14ac:dyDescent="0.25">
      <c r="A26" s="24" t="s">
        <v>194</v>
      </c>
      <c r="B26" s="24" t="s">
        <v>116</v>
      </c>
      <c r="C26" s="24">
        <v>1.5</v>
      </c>
      <c r="D26" s="51">
        <v>143</v>
      </c>
      <c r="E26" s="72">
        <f>C26*D26</f>
        <v>214.5</v>
      </c>
    </row>
    <row r="27" spans="1:5" x14ac:dyDescent="0.25">
      <c r="A27" s="24" t="s">
        <v>81</v>
      </c>
      <c r="B27" s="24" t="s">
        <v>116</v>
      </c>
      <c r="C27" s="24">
        <v>4</v>
      </c>
      <c r="D27" s="51">
        <v>143</v>
      </c>
      <c r="E27" s="72">
        <f t="shared" ref="E27:E36" si="1">C27*D27</f>
        <v>572</v>
      </c>
    </row>
    <row r="28" spans="1:5" x14ac:dyDescent="0.25">
      <c r="A28" s="24" t="s">
        <v>195</v>
      </c>
      <c r="B28" s="24" t="s">
        <v>116</v>
      </c>
      <c r="C28" s="24">
        <v>4</v>
      </c>
      <c r="D28" s="51">
        <v>143</v>
      </c>
      <c r="E28" s="72">
        <f t="shared" si="1"/>
        <v>572</v>
      </c>
    </row>
    <row r="29" spans="1:5" x14ac:dyDescent="0.25">
      <c r="A29" s="24" t="s">
        <v>196</v>
      </c>
      <c r="B29" s="24" t="s">
        <v>116</v>
      </c>
      <c r="C29" s="24">
        <v>2</v>
      </c>
      <c r="D29" s="51">
        <v>143</v>
      </c>
      <c r="E29" s="72">
        <f t="shared" si="1"/>
        <v>286</v>
      </c>
    </row>
    <row r="30" spans="1:5" x14ac:dyDescent="0.25">
      <c r="A30" s="24" t="s">
        <v>197</v>
      </c>
      <c r="B30" s="24" t="s">
        <v>116</v>
      </c>
      <c r="C30" s="24">
        <v>2.5</v>
      </c>
      <c r="D30" s="51">
        <v>143</v>
      </c>
      <c r="E30" s="72">
        <f t="shared" si="1"/>
        <v>357.5</v>
      </c>
    </row>
    <row r="31" spans="1:5" x14ac:dyDescent="0.25">
      <c r="A31" s="24" t="s">
        <v>198</v>
      </c>
      <c r="B31" s="24" t="s">
        <v>48</v>
      </c>
      <c r="C31" s="24">
        <v>28</v>
      </c>
      <c r="D31" s="72">
        <v>110</v>
      </c>
      <c r="E31" s="72">
        <f t="shared" si="1"/>
        <v>3080</v>
      </c>
    </row>
    <row r="32" spans="1:5" x14ac:dyDescent="0.25">
      <c r="A32" s="24" t="s">
        <v>199</v>
      </c>
      <c r="B32" s="24" t="s">
        <v>116</v>
      </c>
      <c r="C32" s="24">
        <v>2</v>
      </c>
      <c r="D32" s="51">
        <v>143</v>
      </c>
      <c r="E32" s="72">
        <f t="shared" si="1"/>
        <v>286</v>
      </c>
    </row>
    <row r="33" spans="1:5" x14ac:dyDescent="0.25">
      <c r="A33" s="24" t="s">
        <v>200</v>
      </c>
      <c r="B33" s="24" t="s">
        <v>48</v>
      </c>
      <c r="C33" s="24">
        <v>5</v>
      </c>
      <c r="D33" s="72">
        <v>110</v>
      </c>
      <c r="E33" s="72">
        <f t="shared" si="1"/>
        <v>550</v>
      </c>
    </row>
    <row r="34" spans="1:5" x14ac:dyDescent="0.25">
      <c r="A34" s="24" t="s">
        <v>44</v>
      </c>
      <c r="B34" s="24" t="s">
        <v>48</v>
      </c>
      <c r="C34" s="24">
        <v>4</v>
      </c>
      <c r="D34" s="72">
        <v>110</v>
      </c>
      <c r="E34" s="72">
        <f t="shared" si="1"/>
        <v>440</v>
      </c>
    </row>
    <row r="35" spans="1:5" x14ac:dyDescent="0.25">
      <c r="A35" s="24" t="s">
        <v>128</v>
      </c>
      <c r="B35" s="24" t="s">
        <v>116</v>
      </c>
      <c r="C35" s="24">
        <v>2</v>
      </c>
      <c r="D35" s="51">
        <v>143</v>
      </c>
      <c r="E35" s="72">
        <f t="shared" si="1"/>
        <v>286</v>
      </c>
    </row>
    <row r="36" spans="1:5" x14ac:dyDescent="0.25">
      <c r="A36" s="24" t="s">
        <v>201</v>
      </c>
      <c r="B36" s="24" t="s">
        <v>116</v>
      </c>
      <c r="C36" s="24">
        <v>4</v>
      </c>
      <c r="D36" s="72">
        <v>130</v>
      </c>
      <c r="E36" s="72">
        <f t="shared" si="1"/>
        <v>520</v>
      </c>
    </row>
    <row r="37" spans="1:5" x14ac:dyDescent="0.25">
      <c r="A37" s="6" t="s">
        <v>45</v>
      </c>
      <c r="B37" s="41"/>
      <c r="C37" s="42"/>
      <c r="D37" s="42"/>
      <c r="E37" s="57">
        <f>SUM(E26:E36)</f>
        <v>7164</v>
      </c>
    </row>
    <row r="38" spans="1:5" x14ac:dyDescent="0.25">
      <c r="A38" s="23" t="s">
        <v>202</v>
      </c>
      <c r="B38" s="23"/>
      <c r="C38" s="172"/>
      <c r="D38" s="23"/>
      <c r="E38" s="1"/>
    </row>
    <row r="39" spans="1:5" x14ac:dyDescent="0.25">
      <c r="A39" s="24" t="s">
        <v>203</v>
      </c>
      <c r="B39" s="24" t="s">
        <v>48</v>
      </c>
      <c r="C39" s="24">
        <v>5</v>
      </c>
      <c r="D39" s="31">
        <v>110</v>
      </c>
      <c r="E39" s="31">
        <f t="shared" ref="E39:E44" si="2">C39*D39</f>
        <v>550</v>
      </c>
    </row>
    <row r="40" spans="1:5" x14ac:dyDescent="0.25">
      <c r="A40" s="24" t="s">
        <v>204</v>
      </c>
      <c r="B40" s="24" t="s">
        <v>116</v>
      </c>
      <c r="C40" s="24">
        <v>3</v>
      </c>
      <c r="D40" s="31">
        <v>1500</v>
      </c>
      <c r="E40" s="31">
        <f t="shared" si="2"/>
        <v>4500</v>
      </c>
    </row>
    <row r="41" spans="1:5" x14ac:dyDescent="0.25">
      <c r="A41" s="24" t="s">
        <v>135</v>
      </c>
      <c r="B41" s="24" t="s">
        <v>116</v>
      </c>
      <c r="C41" s="24">
        <v>12</v>
      </c>
      <c r="D41" s="31">
        <v>110</v>
      </c>
      <c r="E41" s="31">
        <f t="shared" si="2"/>
        <v>1320</v>
      </c>
    </row>
    <row r="42" spans="1:5" x14ac:dyDescent="0.25">
      <c r="A42" s="24" t="s">
        <v>205</v>
      </c>
      <c r="B42" s="24" t="s">
        <v>116</v>
      </c>
      <c r="C42" s="24">
        <v>10</v>
      </c>
      <c r="D42" s="31">
        <v>110</v>
      </c>
      <c r="E42" s="31">
        <f t="shared" si="2"/>
        <v>1100</v>
      </c>
    </row>
    <row r="43" spans="1:5" x14ac:dyDescent="0.25">
      <c r="A43" s="24" t="s">
        <v>206</v>
      </c>
      <c r="B43" s="24" t="s">
        <v>158</v>
      </c>
      <c r="C43" s="24">
        <v>1</v>
      </c>
      <c r="D43" s="31">
        <v>5000</v>
      </c>
      <c r="E43" s="31">
        <f t="shared" si="2"/>
        <v>5000</v>
      </c>
    </row>
    <row r="44" spans="1:5" x14ac:dyDescent="0.25">
      <c r="A44" s="24" t="s">
        <v>109</v>
      </c>
      <c r="B44" s="24" t="s">
        <v>158</v>
      </c>
      <c r="C44" s="24">
        <v>1</v>
      </c>
      <c r="D44" s="31">
        <v>2000</v>
      </c>
      <c r="E44" s="31">
        <f t="shared" si="2"/>
        <v>2000</v>
      </c>
    </row>
    <row r="45" spans="1:5" x14ac:dyDescent="0.25">
      <c r="A45" s="6" t="s">
        <v>51</v>
      </c>
      <c r="B45" s="41"/>
      <c r="C45" s="42"/>
      <c r="D45" s="42"/>
      <c r="E45" s="7">
        <f>SUM(E39:E44)</f>
        <v>14470</v>
      </c>
    </row>
    <row r="46" spans="1:5" x14ac:dyDescent="0.25">
      <c r="A46" s="47" t="s">
        <v>65</v>
      </c>
      <c r="B46" s="47"/>
      <c r="C46" s="47"/>
      <c r="D46" s="47"/>
      <c r="E46" s="48">
        <f>SUM(E45,E24,E37)</f>
        <v>42744.694999999992</v>
      </c>
    </row>
    <row r="49" spans="1:4" x14ac:dyDescent="0.25">
      <c r="A49" s="231" t="s">
        <v>53</v>
      </c>
      <c r="B49" s="232"/>
    </row>
    <row r="50" spans="1:4" x14ac:dyDescent="0.25">
      <c r="A50" s="23" t="str">
        <f>A10</f>
        <v>1-Insumos</v>
      </c>
      <c r="B50" s="33">
        <f>E24</f>
        <v>21110.694999999996</v>
      </c>
    </row>
    <row r="51" spans="1:4" x14ac:dyDescent="0.25">
      <c r="A51" s="23" t="str">
        <f>A25</f>
        <v>2-Serviços</v>
      </c>
      <c r="B51" s="33">
        <f>E37</f>
        <v>7164</v>
      </c>
    </row>
    <row r="52" spans="1:4" x14ac:dyDescent="0.25">
      <c r="A52" s="23" t="str">
        <f>A38</f>
        <v>3-Colheita</v>
      </c>
      <c r="B52" s="33">
        <f>E45</f>
        <v>14470</v>
      </c>
    </row>
    <row r="53" spans="1:4" x14ac:dyDescent="0.25">
      <c r="A53" s="47" t="s">
        <v>65</v>
      </c>
      <c r="B53" s="48">
        <f>SUM(B50:B52)</f>
        <v>42744.694999999992</v>
      </c>
    </row>
    <row r="56" spans="1:4" ht="15.75" x14ac:dyDescent="0.25">
      <c r="A56" s="209" t="s">
        <v>461</v>
      </c>
      <c r="B56" s="209"/>
      <c r="C56" s="233"/>
      <c r="D56" s="233"/>
    </row>
    <row r="57" spans="1:4" x14ac:dyDescent="0.25">
      <c r="A57" t="s">
        <v>54</v>
      </c>
    </row>
    <row r="58" spans="1:4" ht="15.75" x14ac:dyDescent="0.25">
      <c r="A58" s="209" t="s">
        <v>55</v>
      </c>
      <c r="B58" s="209"/>
      <c r="C58" s="209"/>
      <c r="D58" s="209"/>
    </row>
    <row r="59" spans="1:4" ht="15.75" x14ac:dyDescent="0.25">
      <c r="A59" s="209" t="s">
        <v>57</v>
      </c>
      <c r="B59" s="209"/>
      <c r="C59" s="209"/>
      <c r="D59" s="209"/>
    </row>
    <row r="60" spans="1:4" ht="15.75" x14ac:dyDescent="0.25">
      <c r="A60" s="209" t="s">
        <v>445</v>
      </c>
      <c r="B60" s="209"/>
      <c r="C60" s="209"/>
      <c r="D60" s="209"/>
    </row>
    <row r="61" spans="1:4" ht="15.75" x14ac:dyDescent="0.25">
      <c r="A61" s="209" t="s">
        <v>58</v>
      </c>
      <c r="B61" s="209"/>
    </row>
  </sheetData>
  <mergeCells count="23">
    <mergeCell ref="A61:B61"/>
    <mergeCell ref="A60:B60"/>
    <mergeCell ref="C60:D60"/>
    <mergeCell ref="A56:B56"/>
    <mergeCell ref="C56:D56"/>
    <mergeCell ref="A58:B58"/>
    <mergeCell ref="C58:D58"/>
    <mergeCell ref="A59:B59"/>
    <mergeCell ref="C59:D59"/>
    <mergeCell ref="A49:B49"/>
    <mergeCell ref="A1:A2"/>
    <mergeCell ref="B1:E2"/>
    <mergeCell ref="A3:B3"/>
    <mergeCell ref="A4:B4"/>
    <mergeCell ref="C4:E4"/>
    <mergeCell ref="A5:B5"/>
    <mergeCell ref="C5:E5"/>
    <mergeCell ref="C3:E3"/>
    <mergeCell ref="C6:E6"/>
    <mergeCell ref="A7:E7"/>
    <mergeCell ref="A8:E8"/>
    <mergeCell ref="A9:E9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workbookViewId="0">
      <selection activeCell="A6" sqref="A6:B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3"/>
      <c r="B1" s="245" t="s">
        <v>0</v>
      </c>
      <c r="C1" s="246"/>
      <c r="D1" s="246"/>
      <c r="E1" s="247"/>
    </row>
    <row r="2" spans="1:5" ht="27.75" customHeight="1" x14ac:dyDescent="0.25">
      <c r="A2" s="244"/>
      <c r="B2" s="248"/>
      <c r="C2" s="249"/>
      <c r="D2" s="249"/>
      <c r="E2" s="250"/>
    </row>
    <row r="3" spans="1:5" ht="15.75" x14ac:dyDescent="0.25">
      <c r="A3" s="251" t="s">
        <v>207</v>
      </c>
      <c r="B3" s="252"/>
      <c r="C3" s="213" t="s">
        <v>223</v>
      </c>
      <c r="D3" s="214"/>
      <c r="E3" s="215"/>
    </row>
    <row r="4" spans="1:5" ht="15.75" x14ac:dyDescent="0.25">
      <c r="A4" s="213" t="s">
        <v>286</v>
      </c>
      <c r="B4" s="215"/>
      <c r="C4" s="213" t="s">
        <v>295</v>
      </c>
      <c r="D4" s="214"/>
      <c r="E4" s="215"/>
    </row>
    <row r="5" spans="1:5" ht="15.75" x14ac:dyDescent="0.25">
      <c r="A5" s="220" t="s">
        <v>512</v>
      </c>
      <c r="B5" s="221"/>
      <c r="C5" s="213" t="s">
        <v>296</v>
      </c>
      <c r="D5" s="214"/>
      <c r="E5" s="215"/>
    </row>
    <row r="6" spans="1:5" ht="15.75" x14ac:dyDescent="0.25">
      <c r="A6" s="217" t="s">
        <v>534</v>
      </c>
      <c r="B6" s="218"/>
      <c r="C6" s="213" t="s">
        <v>297</v>
      </c>
      <c r="D6" s="214"/>
      <c r="E6" s="215"/>
    </row>
    <row r="7" spans="1:5" x14ac:dyDescent="0.25">
      <c r="A7" s="222" t="s">
        <v>114</v>
      </c>
      <c r="B7" s="223"/>
      <c r="C7" s="223"/>
      <c r="D7" s="223"/>
      <c r="E7" s="224"/>
    </row>
    <row r="8" spans="1:5" x14ac:dyDescent="0.25">
      <c r="A8" s="240" t="s">
        <v>6</v>
      </c>
      <c r="B8" s="241"/>
      <c r="C8" s="241"/>
      <c r="D8" s="241"/>
      <c r="E8" s="242"/>
    </row>
    <row r="9" spans="1:5" x14ac:dyDescent="0.25">
      <c r="A9" s="237" t="s">
        <v>7</v>
      </c>
      <c r="B9" s="238"/>
      <c r="C9" s="238"/>
      <c r="D9" s="238"/>
      <c r="E9" s="239"/>
    </row>
    <row r="10" spans="1:5" x14ac:dyDescent="0.25">
      <c r="A10" s="23" t="s">
        <v>74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208</v>
      </c>
      <c r="B11" s="65" t="s">
        <v>79</v>
      </c>
      <c r="C11" s="55">
        <v>62500</v>
      </c>
      <c r="D11" s="26">
        <f>'[1]Referência Repolho'!D6</f>
        <v>0.108</v>
      </c>
      <c r="E11" s="26">
        <f>C11*D11</f>
        <v>6750</v>
      </c>
    </row>
    <row r="12" spans="1:5" x14ac:dyDescent="0.25">
      <c r="A12" s="24" t="s">
        <v>75</v>
      </c>
      <c r="B12" s="65" t="s">
        <v>14</v>
      </c>
      <c r="C12" s="55">
        <v>1</v>
      </c>
      <c r="D12" s="26">
        <f>'[1]Referência Repolho'!D7</f>
        <v>4725</v>
      </c>
      <c r="E12" s="26">
        <f>C12*D12</f>
        <v>4725</v>
      </c>
    </row>
    <row r="13" spans="1:5" x14ac:dyDescent="0.25">
      <c r="A13" s="24" t="s">
        <v>77</v>
      </c>
      <c r="B13" s="65" t="s">
        <v>14</v>
      </c>
      <c r="C13" s="55">
        <v>1</v>
      </c>
      <c r="D13" s="26">
        <f>'[1]Referência Repolho'!D8</f>
        <v>3900</v>
      </c>
      <c r="E13" s="26">
        <f>C13*D13</f>
        <v>3900</v>
      </c>
    </row>
    <row r="14" spans="1:5" x14ac:dyDescent="0.25">
      <c r="A14" s="24" t="s">
        <v>209</v>
      </c>
      <c r="B14" s="65" t="s">
        <v>14</v>
      </c>
      <c r="C14" s="55">
        <v>6</v>
      </c>
      <c r="D14" s="26">
        <f>'[1]Referência Repolho'!D9</f>
        <v>350</v>
      </c>
      <c r="E14" s="26">
        <f>C14*D14</f>
        <v>2100</v>
      </c>
    </row>
    <row r="15" spans="1:5" x14ac:dyDescent="0.25">
      <c r="A15" s="6" t="s">
        <v>36</v>
      </c>
      <c r="B15" s="41"/>
      <c r="C15" s="42"/>
      <c r="D15" s="42"/>
      <c r="E15" s="7">
        <f>SUM(E11:E14)</f>
        <v>17475</v>
      </c>
    </row>
    <row r="16" spans="1:5" x14ac:dyDescent="0.25">
      <c r="A16" s="23" t="s">
        <v>80</v>
      </c>
      <c r="B16" s="23"/>
      <c r="C16" s="172"/>
      <c r="D16" s="23"/>
      <c r="E16" s="1"/>
    </row>
    <row r="17" spans="1:5" x14ac:dyDescent="0.25">
      <c r="A17" s="24" t="s">
        <v>81</v>
      </c>
      <c r="B17" s="55" t="s">
        <v>116</v>
      </c>
      <c r="C17" s="55">
        <v>3</v>
      </c>
      <c r="D17" s="51">
        <v>143</v>
      </c>
      <c r="E17" s="72">
        <f>C17*D17</f>
        <v>429</v>
      </c>
    </row>
    <row r="18" spans="1:5" x14ac:dyDescent="0.25">
      <c r="A18" s="24" t="s">
        <v>117</v>
      </c>
      <c r="B18" s="55" t="s">
        <v>116</v>
      </c>
      <c r="C18" s="55">
        <v>2</v>
      </c>
      <c r="D18" s="51">
        <v>143</v>
      </c>
      <c r="E18" s="72">
        <f>C18*D18</f>
        <v>286</v>
      </c>
    </row>
    <row r="19" spans="1:5" x14ac:dyDescent="0.25">
      <c r="A19" s="24" t="s">
        <v>121</v>
      </c>
      <c r="B19" s="55" t="s">
        <v>116</v>
      </c>
      <c r="C19" s="55">
        <v>4</v>
      </c>
      <c r="D19" s="51">
        <v>143</v>
      </c>
      <c r="E19" s="72">
        <f>C19*D19</f>
        <v>572</v>
      </c>
    </row>
    <row r="20" spans="1:5" x14ac:dyDescent="0.25">
      <c r="A20" s="6" t="s">
        <v>45</v>
      </c>
      <c r="B20" s="41"/>
      <c r="C20" s="42"/>
      <c r="D20" s="42"/>
      <c r="E20" s="57">
        <f>SUM(E17:E19)</f>
        <v>1287</v>
      </c>
    </row>
    <row r="21" spans="1:5" x14ac:dyDescent="0.25">
      <c r="A21" s="23" t="s">
        <v>90</v>
      </c>
      <c r="B21" s="23"/>
      <c r="C21" s="172"/>
      <c r="D21" s="23"/>
      <c r="E21" s="1"/>
    </row>
    <row r="22" spans="1:5" x14ac:dyDescent="0.25">
      <c r="A22" s="24" t="s">
        <v>210</v>
      </c>
      <c r="B22" s="174" t="s">
        <v>92</v>
      </c>
      <c r="C22" s="55">
        <v>2.1</v>
      </c>
      <c r="D22" s="71">
        <f>'[1]Referência Repolho'!D11</f>
        <v>52.8</v>
      </c>
      <c r="E22" s="26">
        <f>C22*D22</f>
        <v>110.88</v>
      </c>
    </row>
    <row r="23" spans="1:5" x14ac:dyDescent="0.25">
      <c r="A23" s="24" t="s">
        <v>211</v>
      </c>
      <c r="B23" s="174" t="s">
        <v>92</v>
      </c>
      <c r="C23" s="66">
        <v>1</v>
      </c>
      <c r="D23" s="71">
        <f>'[1]Referência Repolho'!D12</f>
        <v>325</v>
      </c>
      <c r="E23" s="26">
        <f t="shared" ref="E23:E32" si="0">C23*D23</f>
        <v>325</v>
      </c>
    </row>
    <row r="24" spans="1:5" x14ac:dyDescent="0.25">
      <c r="A24" s="24" t="s">
        <v>212</v>
      </c>
      <c r="B24" s="174" t="s">
        <v>79</v>
      </c>
      <c r="C24" s="66">
        <v>1</v>
      </c>
      <c r="D24" s="71">
        <f>'[1]Referência Repolho'!D13</f>
        <v>155</v>
      </c>
      <c r="E24" s="26">
        <f t="shared" si="0"/>
        <v>155</v>
      </c>
    </row>
    <row r="25" spans="1:5" x14ac:dyDescent="0.25">
      <c r="A25" s="24" t="s">
        <v>213</v>
      </c>
      <c r="B25" s="174" t="s">
        <v>92</v>
      </c>
      <c r="C25" s="66">
        <v>1.4</v>
      </c>
      <c r="D25" s="71">
        <f>'[1]Referência Repolho'!D14</f>
        <v>140</v>
      </c>
      <c r="E25" s="26">
        <f t="shared" si="0"/>
        <v>196</v>
      </c>
    </row>
    <row r="26" spans="1:5" x14ac:dyDescent="0.25">
      <c r="A26" s="24" t="s">
        <v>214</v>
      </c>
      <c r="B26" s="174" t="s">
        <v>92</v>
      </c>
      <c r="C26" s="66">
        <v>2</v>
      </c>
      <c r="D26" s="71">
        <f>'[1]Referência Repolho'!D15</f>
        <v>79.333333333333329</v>
      </c>
      <c r="E26" s="26">
        <f t="shared" si="0"/>
        <v>158.66666666666666</v>
      </c>
    </row>
    <row r="27" spans="1:5" x14ac:dyDescent="0.25">
      <c r="A27" s="24" t="s">
        <v>215</v>
      </c>
      <c r="B27" s="174" t="s">
        <v>92</v>
      </c>
      <c r="C27" s="66">
        <v>0.9</v>
      </c>
      <c r="D27" s="71">
        <f>'[1]Referência Repolho'!D16</f>
        <v>106.8</v>
      </c>
      <c r="E27" s="26">
        <f t="shared" si="0"/>
        <v>96.12</v>
      </c>
    </row>
    <row r="28" spans="1:5" x14ac:dyDescent="0.25">
      <c r="A28" s="24" t="s">
        <v>216</v>
      </c>
      <c r="B28" s="174" t="s">
        <v>92</v>
      </c>
      <c r="C28" s="66">
        <v>5</v>
      </c>
      <c r="D28" s="71">
        <f>'[1]Referência Repolho'!D17</f>
        <v>65.5</v>
      </c>
      <c r="E28" s="26">
        <f t="shared" si="0"/>
        <v>327.5</v>
      </c>
    </row>
    <row r="29" spans="1:5" x14ac:dyDescent="0.25">
      <c r="A29" s="24" t="s">
        <v>217</v>
      </c>
      <c r="B29" s="174" t="s">
        <v>92</v>
      </c>
      <c r="C29" s="66">
        <v>1.5</v>
      </c>
      <c r="D29" s="71">
        <f>'[1]Referência Repolho'!D18</f>
        <v>26.27</v>
      </c>
      <c r="E29" s="26">
        <f t="shared" si="0"/>
        <v>39.405000000000001</v>
      </c>
    </row>
    <row r="30" spans="1:5" x14ac:dyDescent="0.25">
      <c r="A30" s="24" t="s">
        <v>32</v>
      </c>
      <c r="B30" s="174" t="s">
        <v>92</v>
      </c>
      <c r="C30" s="66">
        <v>1</v>
      </c>
      <c r="D30" s="71">
        <f>'[1]Referência Repolho'!D19</f>
        <v>22</v>
      </c>
      <c r="E30" s="26">
        <f t="shared" si="0"/>
        <v>22</v>
      </c>
    </row>
    <row r="31" spans="1:5" x14ac:dyDescent="0.25">
      <c r="A31" s="24" t="s">
        <v>33</v>
      </c>
      <c r="B31" s="174" t="s">
        <v>92</v>
      </c>
      <c r="C31" s="66">
        <v>2</v>
      </c>
      <c r="D31" s="71">
        <f>'[1]Referência Repolho'!D20</f>
        <v>12</v>
      </c>
      <c r="E31" s="26">
        <f t="shared" si="0"/>
        <v>24</v>
      </c>
    </row>
    <row r="32" spans="1:5" x14ac:dyDescent="0.25">
      <c r="A32" s="24" t="s">
        <v>34</v>
      </c>
      <c r="B32" s="65" t="s">
        <v>92</v>
      </c>
      <c r="C32" s="66">
        <v>2</v>
      </c>
      <c r="D32" s="71">
        <f>'[1]Referência Repolho'!D21</f>
        <v>20</v>
      </c>
      <c r="E32" s="26">
        <f t="shared" si="0"/>
        <v>40</v>
      </c>
    </row>
    <row r="33" spans="1:5" x14ac:dyDescent="0.25">
      <c r="A33" s="24" t="s">
        <v>29</v>
      </c>
      <c r="B33" s="174" t="s">
        <v>92</v>
      </c>
      <c r="C33" s="66">
        <v>0.5</v>
      </c>
      <c r="D33" s="71">
        <f>'[1]Referência Repolho'!D22</f>
        <v>180.95</v>
      </c>
      <c r="E33" s="26">
        <f>C33*D33</f>
        <v>90.474999999999994</v>
      </c>
    </row>
    <row r="34" spans="1:5" x14ac:dyDescent="0.25">
      <c r="A34" s="24" t="s">
        <v>30</v>
      </c>
      <c r="B34" s="174" t="s">
        <v>92</v>
      </c>
      <c r="C34" s="66">
        <v>0.7</v>
      </c>
      <c r="D34" s="71">
        <f>'[1]Referência Repolho'!D23</f>
        <v>535</v>
      </c>
      <c r="E34" s="26">
        <f>C34*D34</f>
        <v>374.5</v>
      </c>
    </row>
    <row r="35" spans="1:5" x14ac:dyDescent="0.25">
      <c r="A35" s="6" t="s">
        <v>51</v>
      </c>
      <c r="B35" s="41"/>
      <c r="C35" s="42"/>
      <c r="D35" s="42"/>
      <c r="E35" s="7">
        <f>SUM(E22:E34)</f>
        <v>1959.5466666666664</v>
      </c>
    </row>
    <row r="36" spans="1:5" x14ac:dyDescent="0.25">
      <c r="A36" s="23" t="s">
        <v>95</v>
      </c>
      <c r="B36" s="23"/>
      <c r="C36" s="23"/>
      <c r="D36" s="23"/>
      <c r="E36" s="23"/>
    </row>
    <row r="37" spans="1:5" x14ac:dyDescent="0.25">
      <c r="A37" s="24" t="s">
        <v>218</v>
      </c>
      <c r="B37" s="55" t="s">
        <v>116</v>
      </c>
      <c r="C37" s="55">
        <v>9</v>
      </c>
      <c r="D37" s="51">
        <v>143</v>
      </c>
      <c r="E37" s="31">
        <f>C37*D37</f>
        <v>1287</v>
      </c>
    </row>
    <row r="38" spans="1:5" x14ac:dyDescent="0.25">
      <c r="A38" s="24" t="s">
        <v>175</v>
      </c>
      <c r="B38" s="55" t="s">
        <v>116</v>
      </c>
      <c r="C38" s="55">
        <v>2</v>
      </c>
      <c r="D38" s="51">
        <v>143</v>
      </c>
      <c r="E38" s="31">
        <f t="shared" ref="E38:E45" si="1">C38*D38</f>
        <v>286</v>
      </c>
    </row>
    <row r="39" spans="1:5" x14ac:dyDescent="0.25">
      <c r="A39" s="24" t="s">
        <v>219</v>
      </c>
      <c r="B39" s="55" t="s">
        <v>48</v>
      </c>
      <c r="C39" s="55">
        <v>3</v>
      </c>
      <c r="D39" s="26">
        <v>110</v>
      </c>
      <c r="E39" s="31">
        <f t="shared" si="1"/>
        <v>330</v>
      </c>
    </row>
    <row r="40" spans="1:5" x14ac:dyDescent="0.25">
      <c r="A40" s="24" t="s">
        <v>133</v>
      </c>
      <c r="B40" s="55" t="s">
        <v>48</v>
      </c>
      <c r="C40" s="55">
        <v>40</v>
      </c>
      <c r="D40" s="26">
        <v>110</v>
      </c>
      <c r="E40" s="31">
        <f t="shared" si="1"/>
        <v>4400</v>
      </c>
    </row>
    <row r="41" spans="1:5" x14ac:dyDescent="0.25">
      <c r="A41" s="24" t="s">
        <v>220</v>
      </c>
      <c r="B41" s="55" t="s">
        <v>48</v>
      </c>
      <c r="C41" s="55">
        <v>25</v>
      </c>
      <c r="D41" s="26">
        <v>110</v>
      </c>
      <c r="E41" s="31">
        <f t="shared" si="1"/>
        <v>2750</v>
      </c>
    </row>
    <row r="42" spans="1:5" x14ac:dyDescent="0.25">
      <c r="A42" s="24" t="s">
        <v>221</v>
      </c>
      <c r="B42" s="55" t="s">
        <v>106</v>
      </c>
      <c r="C42" s="55">
        <v>3500</v>
      </c>
      <c r="D42" s="26">
        <v>3.9</v>
      </c>
      <c r="E42" s="31">
        <f t="shared" si="1"/>
        <v>13650</v>
      </c>
    </row>
    <row r="43" spans="1:5" x14ac:dyDescent="0.25">
      <c r="A43" s="24" t="s">
        <v>83</v>
      </c>
      <c r="B43" s="55" t="s">
        <v>48</v>
      </c>
      <c r="C43" s="55">
        <v>28</v>
      </c>
      <c r="D43" s="26">
        <v>110</v>
      </c>
      <c r="E43" s="31">
        <f t="shared" si="1"/>
        <v>3080</v>
      </c>
    </row>
    <row r="44" spans="1:5" x14ac:dyDescent="0.25">
      <c r="A44" s="24" t="s">
        <v>109</v>
      </c>
      <c r="B44" s="55" t="s">
        <v>48</v>
      </c>
      <c r="C44" s="55">
        <v>1</v>
      </c>
      <c r="D44" s="26">
        <v>2500</v>
      </c>
      <c r="E44" s="31">
        <f t="shared" si="1"/>
        <v>2500</v>
      </c>
    </row>
    <row r="45" spans="1:5" x14ac:dyDescent="0.25">
      <c r="A45" s="24" t="s">
        <v>135</v>
      </c>
      <c r="B45" s="55" t="s">
        <v>48</v>
      </c>
      <c r="C45" s="55">
        <v>22</v>
      </c>
      <c r="D45" s="26">
        <v>110</v>
      </c>
      <c r="E45" s="31">
        <f t="shared" si="1"/>
        <v>2420</v>
      </c>
    </row>
    <row r="46" spans="1:5" x14ac:dyDescent="0.25">
      <c r="A46" s="47" t="s">
        <v>103</v>
      </c>
      <c r="B46" s="47"/>
      <c r="C46" s="47"/>
      <c r="D46" s="47"/>
      <c r="E46" s="48">
        <f>SUM(E37:E45)</f>
        <v>30703</v>
      </c>
    </row>
    <row r="47" spans="1:5" x14ac:dyDescent="0.25">
      <c r="A47" s="47" t="s">
        <v>52</v>
      </c>
      <c r="B47" s="47"/>
      <c r="C47" s="47"/>
      <c r="D47" s="47"/>
      <c r="E47" s="48">
        <f>SUM(E15,E20,E35,E46)</f>
        <v>51424.546666666662</v>
      </c>
    </row>
    <row r="50" spans="1:4" x14ac:dyDescent="0.25">
      <c r="A50" s="231" t="s">
        <v>53</v>
      </c>
      <c r="B50" s="232"/>
    </row>
    <row r="51" spans="1:4" x14ac:dyDescent="0.25">
      <c r="A51" s="23" t="str">
        <f>A10</f>
        <v>1-Preparo de solo/Plantio</v>
      </c>
      <c r="B51" s="33">
        <f>E15</f>
        <v>17475</v>
      </c>
    </row>
    <row r="52" spans="1:4" x14ac:dyDescent="0.25">
      <c r="A52" s="23" t="str">
        <f>A16</f>
        <v>2-Serviços</v>
      </c>
      <c r="B52" s="73">
        <f>E20</f>
        <v>1287</v>
      </c>
    </row>
    <row r="53" spans="1:4" x14ac:dyDescent="0.25">
      <c r="A53" s="23" t="str">
        <f>A21</f>
        <v>3-Tratos Culturais</v>
      </c>
      <c r="B53" s="33">
        <f>E35</f>
        <v>1959.5466666666664</v>
      </c>
    </row>
    <row r="54" spans="1:4" x14ac:dyDescent="0.25">
      <c r="A54" s="23" t="str">
        <f>A36</f>
        <v>4-Serviços</v>
      </c>
      <c r="B54" s="33">
        <f>E46</f>
        <v>30703</v>
      </c>
    </row>
    <row r="55" spans="1:4" x14ac:dyDescent="0.25">
      <c r="A55" s="47" t="s">
        <v>65</v>
      </c>
      <c r="B55" s="48">
        <f>SUM(B51:B54)</f>
        <v>51424.546666666662</v>
      </c>
    </row>
    <row r="58" spans="1:4" ht="15.75" x14ac:dyDescent="0.25">
      <c r="A58" s="209" t="s">
        <v>461</v>
      </c>
      <c r="B58" s="209"/>
      <c r="C58" s="233"/>
      <c r="D58" s="233"/>
    </row>
    <row r="59" spans="1:4" x14ac:dyDescent="0.25">
      <c r="A59" t="s">
        <v>54</v>
      </c>
    </row>
    <row r="60" spans="1:4" ht="15.75" x14ac:dyDescent="0.25">
      <c r="A60" s="209" t="s">
        <v>55</v>
      </c>
      <c r="B60" s="209"/>
      <c r="C60" s="209"/>
      <c r="D60" s="209"/>
    </row>
    <row r="61" spans="1:4" ht="15.75" x14ac:dyDescent="0.25">
      <c r="A61" s="209" t="s">
        <v>57</v>
      </c>
      <c r="B61" s="209"/>
      <c r="C61" s="209"/>
      <c r="D61" s="209"/>
    </row>
    <row r="62" spans="1:4" ht="15.75" x14ac:dyDescent="0.25">
      <c r="A62" s="209" t="s">
        <v>445</v>
      </c>
      <c r="B62" s="209"/>
      <c r="C62" s="209"/>
      <c r="D62" s="209"/>
    </row>
    <row r="63" spans="1:4" ht="15.75" x14ac:dyDescent="0.25">
      <c r="A63" s="209" t="s">
        <v>58</v>
      </c>
      <c r="B63" s="209"/>
    </row>
  </sheetData>
  <mergeCells count="23"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31" workbookViewId="0">
      <selection activeCell="B34" sqref="B34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5" width="13.5703125" bestFit="1" customWidth="1"/>
  </cols>
  <sheetData>
    <row r="1" spans="1:5" ht="15" customHeight="1" x14ac:dyDescent="0.25">
      <c r="A1" s="210"/>
      <c r="B1" s="211" t="s">
        <v>0</v>
      </c>
      <c r="C1" s="211"/>
      <c r="D1" s="211"/>
      <c r="E1" s="211"/>
    </row>
    <row r="2" spans="1:5" ht="27.75" customHeight="1" x14ac:dyDescent="0.25">
      <c r="A2" s="210"/>
      <c r="B2" s="211"/>
      <c r="C2" s="211"/>
      <c r="D2" s="211"/>
      <c r="E2" s="211"/>
    </row>
    <row r="3" spans="1:5" ht="15.75" x14ac:dyDescent="0.25">
      <c r="A3" s="212" t="s">
        <v>1</v>
      </c>
      <c r="B3" s="212"/>
      <c r="C3" s="213" t="s">
        <v>2</v>
      </c>
      <c r="D3" s="214"/>
      <c r="E3" s="215"/>
    </row>
    <row r="4" spans="1:5" ht="15.75" x14ac:dyDescent="0.25">
      <c r="A4" s="216" t="s">
        <v>3</v>
      </c>
      <c r="B4" s="216"/>
      <c r="C4" s="213" t="s">
        <v>4</v>
      </c>
      <c r="D4" s="214"/>
      <c r="E4" s="215"/>
    </row>
    <row r="5" spans="1:5" ht="15.75" x14ac:dyDescent="0.25">
      <c r="A5" s="220" t="s">
        <v>512</v>
      </c>
      <c r="B5" s="221"/>
      <c r="C5" s="213" t="s">
        <v>5</v>
      </c>
      <c r="D5" s="214"/>
      <c r="E5" s="215"/>
    </row>
    <row r="6" spans="1:5" ht="15.75" x14ac:dyDescent="0.25">
      <c r="A6" s="217" t="s">
        <v>510</v>
      </c>
      <c r="B6" s="218"/>
      <c r="C6" s="151" t="s">
        <v>256</v>
      </c>
      <c r="D6" s="151"/>
      <c r="E6" s="152"/>
    </row>
    <row r="7" spans="1:5" x14ac:dyDescent="0.25">
      <c r="A7" s="222" t="s">
        <v>511</v>
      </c>
      <c r="B7" s="223"/>
      <c r="C7" s="223"/>
      <c r="D7" s="223"/>
      <c r="E7" s="224"/>
    </row>
    <row r="8" spans="1:5" x14ac:dyDescent="0.25">
      <c r="A8" s="225" t="s">
        <v>6</v>
      </c>
      <c r="B8" s="225"/>
      <c r="C8" s="225"/>
      <c r="D8" s="225"/>
      <c r="E8" s="225"/>
    </row>
    <row r="9" spans="1:5" x14ac:dyDescent="0.25">
      <c r="A9" s="219" t="s">
        <v>7</v>
      </c>
      <c r="B9" s="219"/>
      <c r="C9" s="219"/>
      <c r="D9" s="219"/>
      <c r="E9" s="21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ht="15.75" x14ac:dyDescent="0.25">
      <c r="A11" s="3" t="s">
        <v>13</v>
      </c>
      <c r="B11" s="3" t="s">
        <v>14</v>
      </c>
      <c r="C11" s="4">
        <v>1.5329999999999999</v>
      </c>
      <c r="D11" s="5">
        <f>'[1]Referência Café Baixa'!D6</f>
        <v>4200</v>
      </c>
      <c r="E11" s="5">
        <f>PRODUCT(C11*D11)</f>
        <v>6438.5999999999995</v>
      </c>
    </row>
    <row r="12" spans="1:5" ht="15.75" x14ac:dyDescent="0.25">
      <c r="A12" s="3" t="s">
        <v>15</v>
      </c>
      <c r="B12" s="3" t="s">
        <v>14</v>
      </c>
      <c r="C12" s="4">
        <v>1.5</v>
      </c>
      <c r="D12" s="5">
        <f>'[1]Referência Café Baixa'!D7</f>
        <v>210</v>
      </c>
      <c r="E12" s="5">
        <f t="shared" ref="E12:E31" si="0">PRODUCT(C12*D12)</f>
        <v>315</v>
      </c>
    </row>
    <row r="13" spans="1:5" ht="15.75" x14ac:dyDescent="0.25">
      <c r="A13" s="3" t="s">
        <v>16</v>
      </c>
      <c r="B13" s="3" t="s">
        <v>17</v>
      </c>
      <c r="C13" s="4">
        <v>2</v>
      </c>
      <c r="D13" s="5">
        <f>'[1]Referência Café Baixa'!D9</f>
        <v>111</v>
      </c>
      <c r="E13" s="5">
        <f t="shared" si="0"/>
        <v>222</v>
      </c>
    </row>
    <row r="14" spans="1:5" ht="15.75" x14ac:dyDescent="0.25">
      <c r="A14" s="3" t="s">
        <v>18</v>
      </c>
      <c r="B14" s="3" t="s">
        <v>17</v>
      </c>
      <c r="C14" s="4">
        <v>1.2</v>
      </c>
      <c r="D14" s="5">
        <f>'[1]Referência Café Baixa'!D10</f>
        <v>331.66666666666669</v>
      </c>
      <c r="E14" s="5">
        <f t="shared" si="0"/>
        <v>398</v>
      </c>
    </row>
    <row r="15" spans="1:5" ht="15.75" x14ac:dyDescent="0.25">
      <c r="A15" s="3" t="s">
        <v>19</v>
      </c>
      <c r="B15" s="3" t="s">
        <v>17</v>
      </c>
      <c r="C15" s="4">
        <v>3</v>
      </c>
      <c r="D15" s="5">
        <f>'[1]Referência Café Baixa'!D11</f>
        <v>67</v>
      </c>
      <c r="E15" s="5">
        <f t="shared" si="0"/>
        <v>201</v>
      </c>
    </row>
    <row r="16" spans="1:5" ht="15.75" x14ac:dyDescent="0.25">
      <c r="A16" s="3" t="s">
        <v>20</v>
      </c>
      <c r="B16" s="3" t="s">
        <v>17</v>
      </c>
      <c r="C16" s="4">
        <v>1</v>
      </c>
      <c r="D16" s="5">
        <f>'[1]Referência Café Baixa'!D12</f>
        <v>79.333333333333329</v>
      </c>
      <c r="E16" s="5">
        <f t="shared" si="0"/>
        <v>79.333333333333329</v>
      </c>
    </row>
    <row r="17" spans="1:5" ht="15.75" x14ac:dyDescent="0.25">
      <c r="A17" s="3" t="s">
        <v>21</v>
      </c>
      <c r="B17" s="3" t="s">
        <v>17</v>
      </c>
      <c r="C17" s="4">
        <v>5</v>
      </c>
      <c r="D17" s="5">
        <f>'[1]Referência Café Baixa'!D13</f>
        <v>49</v>
      </c>
      <c r="E17" s="5">
        <f t="shared" si="0"/>
        <v>245</v>
      </c>
    </row>
    <row r="18" spans="1:5" ht="15.75" x14ac:dyDescent="0.25">
      <c r="A18" s="3" t="s">
        <v>22</v>
      </c>
      <c r="B18" s="3" t="s">
        <v>17</v>
      </c>
      <c r="C18" s="4">
        <v>0.1</v>
      </c>
      <c r="D18" s="5">
        <f>'[1]Referência Café Baixa'!D14</f>
        <v>1750</v>
      </c>
      <c r="E18" s="5">
        <f t="shared" si="0"/>
        <v>175</v>
      </c>
    </row>
    <row r="19" spans="1:5" ht="15.75" x14ac:dyDescent="0.25">
      <c r="A19" s="3" t="s">
        <v>23</v>
      </c>
      <c r="B19" s="3" t="s">
        <v>17</v>
      </c>
      <c r="C19" s="4">
        <v>0.5</v>
      </c>
      <c r="D19" s="5">
        <f>'[1]Referência Café Baixa'!D15</f>
        <v>640</v>
      </c>
      <c r="E19" s="5">
        <f t="shared" si="0"/>
        <v>320</v>
      </c>
    </row>
    <row r="20" spans="1:5" ht="15.75" x14ac:dyDescent="0.25">
      <c r="A20" s="3" t="s">
        <v>24</v>
      </c>
      <c r="B20" s="3" t="s">
        <v>17</v>
      </c>
      <c r="C20" s="4">
        <v>2</v>
      </c>
      <c r="D20" s="5">
        <f>'[1]Referência Café Baixa'!D16</f>
        <v>208.8</v>
      </c>
      <c r="E20" s="5">
        <f t="shared" si="0"/>
        <v>417.6</v>
      </c>
    </row>
    <row r="21" spans="1:5" ht="15.75" x14ac:dyDescent="0.25">
      <c r="A21" s="3" t="s">
        <v>25</v>
      </c>
      <c r="B21" s="3" t="s">
        <v>17</v>
      </c>
      <c r="C21" s="4">
        <v>1.25</v>
      </c>
      <c r="D21" s="5">
        <f>'[1]Referência Café Baixa'!D17</f>
        <v>72</v>
      </c>
      <c r="E21" s="5">
        <f t="shared" si="0"/>
        <v>90</v>
      </c>
    </row>
    <row r="22" spans="1:5" ht="15.75" x14ac:dyDescent="0.25">
      <c r="A22" s="3" t="s">
        <v>26</v>
      </c>
      <c r="B22" s="3" t="s">
        <v>17</v>
      </c>
      <c r="C22" s="4">
        <v>1</v>
      </c>
      <c r="D22" s="5">
        <f>'[1]Referência Café Baixa'!D18</f>
        <v>129.36000000000001</v>
      </c>
      <c r="E22" s="5">
        <f t="shared" si="0"/>
        <v>129.36000000000001</v>
      </c>
    </row>
    <row r="23" spans="1:5" ht="15.75" x14ac:dyDescent="0.25">
      <c r="A23" s="3" t="s">
        <v>27</v>
      </c>
      <c r="B23" s="3" t="s">
        <v>17</v>
      </c>
      <c r="C23" s="4">
        <v>1.4999999999999999E-2</v>
      </c>
      <c r="D23" s="5">
        <f>'[1]Referência Café Baixa'!D19</f>
        <v>258</v>
      </c>
      <c r="E23" s="5">
        <f t="shared" si="0"/>
        <v>3.8699999999999997</v>
      </c>
    </row>
    <row r="24" spans="1:5" ht="15.75" x14ac:dyDescent="0.25">
      <c r="A24" s="3" t="s">
        <v>28</v>
      </c>
      <c r="B24" s="3" t="s">
        <v>17</v>
      </c>
      <c r="C24" s="4">
        <v>0.4</v>
      </c>
      <c r="D24" s="5">
        <f>'[1]Referência Café Baixa'!D20</f>
        <v>228.5</v>
      </c>
      <c r="E24" s="5">
        <f t="shared" si="0"/>
        <v>91.4</v>
      </c>
    </row>
    <row r="25" spans="1:5" ht="15.75" x14ac:dyDescent="0.25">
      <c r="A25" s="3" t="s">
        <v>29</v>
      </c>
      <c r="B25" s="3" t="s">
        <v>17</v>
      </c>
      <c r="C25" s="4">
        <v>3</v>
      </c>
      <c r="D25" s="5">
        <f>'[1]Referência Café Baixa'!D27</f>
        <v>94</v>
      </c>
      <c r="E25" s="5">
        <f t="shared" si="0"/>
        <v>282</v>
      </c>
    </row>
    <row r="26" spans="1:5" ht="15.75" x14ac:dyDescent="0.25">
      <c r="A26" s="3" t="s">
        <v>30</v>
      </c>
      <c r="B26" s="3" t="s">
        <v>17</v>
      </c>
      <c r="C26" s="4">
        <v>0.08</v>
      </c>
      <c r="D26" s="5">
        <f>'[1]Referência Café Baixa'!D28</f>
        <v>568.5</v>
      </c>
      <c r="E26" s="5">
        <f t="shared" si="0"/>
        <v>45.480000000000004</v>
      </c>
    </row>
    <row r="27" spans="1:5" ht="15.75" x14ac:dyDescent="0.25">
      <c r="A27" s="3" t="s">
        <v>31</v>
      </c>
      <c r="B27" s="3" t="s">
        <v>17</v>
      </c>
      <c r="C27" s="4">
        <v>0.5</v>
      </c>
      <c r="D27" s="5">
        <f>'[1]Referência Café Baixa'!D29</f>
        <v>72</v>
      </c>
      <c r="E27" s="5">
        <f t="shared" si="0"/>
        <v>36</v>
      </c>
    </row>
    <row r="28" spans="1:5" ht="15.75" x14ac:dyDescent="0.25">
      <c r="A28" s="3" t="s">
        <v>32</v>
      </c>
      <c r="B28" s="3" t="s">
        <v>17</v>
      </c>
      <c r="C28" s="4">
        <v>10</v>
      </c>
      <c r="D28" s="5">
        <f>'[1]Referência Café Baixa'!D22</f>
        <v>20</v>
      </c>
      <c r="E28" s="5">
        <f t="shared" si="0"/>
        <v>200</v>
      </c>
    </row>
    <row r="29" spans="1:5" ht="15.75" x14ac:dyDescent="0.25">
      <c r="A29" s="3" t="s">
        <v>33</v>
      </c>
      <c r="B29" s="3" t="s">
        <v>17</v>
      </c>
      <c r="C29" s="4">
        <v>1.2</v>
      </c>
      <c r="D29" s="5">
        <f>'[1]Referência Café Baixa'!D23</f>
        <v>36.9</v>
      </c>
      <c r="E29" s="5">
        <f t="shared" si="0"/>
        <v>44.279999999999994</v>
      </c>
    </row>
    <row r="30" spans="1:5" ht="15.75" x14ac:dyDescent="0.25">
      <c r="A30" s="3" t="s">
        <v>34</v>
      </c>
      <c r="B30" s="3" t="s">
        <v>17</v>
      </c>
      <c r="C30" s="4">
        <v>3</v>
      </c>
      <c r="D30" s="5">
        <f>'[1]Referência Café Baixa'!D24</f>
        <v>12</v>
      </c>
      <c r="E30" s="5">
        <f t="shared" si="0"/>
        <v>36</v>
      </c>
    </row>
    <row r="31" spans="1:5" ht="15.75" x14ac:dyDescent="0.25">
      <c r="A31" s="3" t="s">
        <v>35</v>
      </c>
      <c r="B31" s="3" t="s">
        <v>17</v>
      </c>
      <c r="C31" s="4">
        <v>1.2</v>
      </c>
      <c r="D31" s="5">
        <f>'[1]Referência Café Baixa'!D25</f>
        <v>190</v>
      </c>
      <c r="E31" s="5">
        <f t="shared" si="0"/>
        <v>228</v>
      </c>
    </row>
    <row r="32" spans="1:5" x14ac:dyDescent="0.25">
      <c r="A32" s="6" t="s">
        <v>36</v>
      </c>
      <c r="B32" s="6"/>
      <c r="C32" s="7"/>
      <c r="D32" s="7"/>
      <c r="E32" s="48">
        <f>SUM(E11:E31)</f>
        <v>9997.9233333333341</v>
      </c>
    </row>
    <row r="33" spans="1:5" x14ac:dyDescent="0.25">
      <c r="A33" s="1" t="s">
        <v>37</v>
      </c>
      <c r="B33" s="1"/>
      <c r="C33" s="36"/>
      <c r="D33" s="1"/>
      <c r="E33" s="1"/>
    </row>
    <row r="34" spans="1:5" x14ac:dyDescent="0.25">
      <c r="A34" s="10" t="s">
        <v>38</v>
      </c>
      <c r="B34" s="10" t="s">
        <v>39</v>
      </c>
      <c r="C34" s="10">
        <v>2.5</v>
      </c>
      <c r="D34" s="12">
        <v>130</v>
      </c>
      <c r="E34" s="12">
        <f t="shared" ref="E34:E39" si="1">PRODUCT(C34*D34)</f>
        <v>325</v>
      </c>
    </row>
    <row r="35" spans="1:5" x14ac:dyDescent="0.25">
      <c r="A35" s="10" t="s">
        <v>40</v>
      </c>
      <c r="B35" s="10" t="s">
        <v>39</v>
      </c>
      <c r="C35" s="10">
        <v>2.5</v>
      </c>
      <c r="D35" s="12">
        <v>130</v>
      </c>
      <c r="E35" s="12">
        <f t="shared" si="1"/>
        <v>325</v>
      </c>
    </row>
    <row r="36" spans="1:5" x14ac:dyDescent="0.25">
      <c r="A36" s="10" t="s">
        <v>41</v>
      </c>
      <c r="B36" s="10" t="s">
        <v>39</v>
      </c>
      <c r="C36" s="10">
        <v>2</v>
      </c>
      <c r="D36" s="12">
        <v>130</v>
      </c>
      <c r="E36" s="12">
        <f t="shared" si="1"/>
        <v>260</v>
      </c>
    </row>
    <row r="37" spans="1:5" x14ac:dyDescent="0.25">
      <c r="A37" s="10" t="s">
        <v>42</v>
      </c>
      <c r="B37" s="10" t="s">
        <v>39</v>
      </c>
      <c r="C37" s="10">
        <v>0.5</v>
      </c>
      <c r="D37" s="12">
        <v>130</v>
      </c>
      <c r="E37" s="12">
        <f t="shared" si="1"/>
        <v>65</v>
      </c>
    </row>
    <row r="38" spans="1:5" x14ac:dyDescent="0.25">
      <c r="A38" s="10" t="s">
        <v>43</v>
      </c>
      <c r="B38" s="10" t="s">
        <v>39</v>
      </c>
      <c r="C38" s="13">
        <v>1</v>
      </c>
      <c r="D38" s="12">
        <v>1300</v>
      </c>
      <c r="E38" s="12">
        <f t="shared" si="1"/>
        <v>1300</v>
      </c>
    </row>
    <row r="39" spans="1:5" x14ac:dyDescent="0.25">
      <c r="A39" s="10" t="s">
        <v>44</v>
      </c>
      <c r="B39" s="10" t="s">
        <v>39</v>
      </c>
      <c r="C39" s="10"/>
      <c r="D39" s="12"/>
      <c r="E39" s="12">
        <f t="shared" si="1"/>
        <v>0</v>
      </c>
    </row>
    <row r="40" spans="1:5" x14ac:dyDescent="0.25">
      <c r="A40" s="6" t="s">
        <v>45</v>
      </c>
      <c r="B40" s="6"/>
      <c r="C40" s="7"/>
      <c r="D40" s="7"/>
      <c r="E40" s="48">
        <f>SUM(E34:E39)</f>
        <v>2275</v>
      </c>
    </row>
    <row r="41" spans="1:5" x14ac:dyDescent="0.25">
      <c r="A41" s="1" t="s">
        <v>46</v>
      </c>
      <c r="B41" s="1"/>
      <c r="C41" s="36"/>
      <c r="D41" s="1"/>
      <c r="E41" s="1"/>
    </row>
    <row r="42" spans="1:5" x14ac:dyDescent="0.25">
      <c r="A42" s="10" t="s">
        <v>47</v>
      </c>
      <c r="B42" s="10" t="s">
        <v>48</v>
      </c>
      <c r="C42" s="13">
        <v>18</v>
      </c>
      <c r="D42" s="12">
        <v>120</v>
      </c>
      <c r="E42" s="12">
        <f>PRODUCT(C42*D42)</f>
        <v>2160</v>
      </c>
    </row>
    <row r="43" spans="1:5" x14ac:dyDescent="0.25">
      <c r="A43" s="10" t="s">
        <v>49</v>
      </c>
      <c r="B43" s="10" t="s">
        <v>50</v>
      </c>
      <c r="C43" s="13">
        <v>30</v>
      </c>
      <c r="D43" s="12">
        <v>25</v>
      </c>
      <c r="E43" s="12">
        <f>PRODUCT(C43*D43)</f>
        <v>750</v>
      </c>
    </row>
    <row r="44" spans="1:5" x14ac:dyDescent="0.25">
      <c r="A44" s="6" t="s">
        <v>51</v>
      </c>
      <c r="B44" s="6"/>
      <c r="C44" s="7"/>
      <c r="D44" s="7"/>
      <c r="E44" s="7">
        <f>SUM(E42:E43)</f>
        <v>2910</v>
      </c>
    </row>
    <row r="45" spans="1:5" x14ac:dyDescent="0.25">
      <c r="A45" s="47" t="s">
        <v>52</v>
      </c>
      <c r="B45" s="47"/>
      <c r="C45" s="48"/>
      <c r="D45" s="47"/>
      <c r="E45" s="159">
        <f>SUM(E32+E40+E44)</f>
        <v>15182.923333333334</v>
      </c>
    </row>
    <row r="46" spans="1:5" ht="15.75" x14ac:dyDescent="0.25">
      <c r="A46" s="17"/>
      <c r="B46" s="17"/>
      <c r="C46" s="17"/>
      <c r="D46" s="17"/>
      <c r="E46" s="17"/>
    </row>
    <row r="47" spans="1:5" ht="15.75" x14ac:dyDescent="0.25">
      <c r="A47" s="17"/>
      <c r="B47" s="17"/>
      <c r="C47" s="17"/>
      <c r="D47" s="17"/>
      <c r="E47" s="17"/>
    </row>
    <row r="48" spans="1:5" ht="15.75" x14ac:dyDescent="0.25">
      <c r="A48" s="226" t="s">
        <v>53</v>
      </c>
      <c r="B48" s="227"/>
      <c r="C48" s="17"/>
      <c r="D48" s="17"/>
      <c r="E48" s="17"/>
    </row>
    <row r="49" spans="1:5" ht="15.75" x14ac:dyDescent="0.25">
      <c r="A49" s="18" t="s">
        <v>8</v>
      </c>
      <c r="B49" s="19">
        <f>E32</f>
        <v>9997.9233333333341</v>
      </c>
      <c r="C49" s="17"/>
      <c r="D49" s="17"/>
      <c r="E49" s="17"/>
    </row>
    <row r="50" spans="1:5" ht="15.75" x14ac:dyDescent="0.25">
      <c r="A50" s="18" t="s">
        <v>37</v>
      </c>
      <c r="B50" s="19">
        <f>E40</f>
        <v>2275</v>
      </c>
      <c r="C50" s="17"/>
      <c r="D50" s="17"/>
      <c r="E50" s="17"/>
    </row>
    <row r="51" spans="1:5" ht="15.75" x14ac:dyDescent="0.25">
      <c r="A51" s="18" t="s">
        <v>46</v>
      </c>
      <c r="B51" s="19">
        <f>E44</f>
        <v>2910</v>
      </c>
      <c r="C51" s="17"/>
      <c r="D51" s="17"/>
      <c r="E51" s="17"/>
    </row>
    <row r="52" spans="1:5" ht="15.75" x14ac:dyDescent="0.25">
      <c r="A52" s="160" t="s">
        <v>52</v>
      </c>
      <c r="B52" s="184">
        <f>SUM(B49:B51)</f>
        <v>15182.923333333334</v>
      </c>
      <c r="C52" s="17"/>
      <c r="D52" s="17"/>
      <c r="E52" s="17"/>
    </row>
    <row r="53" spans="1:5" ht="15.75" x14ac:dyDescent="0.25">
      <c r="A53" s="17"/>
      <c r="B53" s="17"/>
      <c r="C53" s="17"/>
      <c r="D53" s="17"/>
      <c r="E53" s="17"/>
    </row>
    <row r="54" spans="1:5" ht="15.75" x14ac:dyDescent="0.25">
      <c r="A54" s="17"/>
      <c r="B54" s="17"/>
      <c r="C54" s="17"/>
      <c r="D54" s="17"/>
      <c r="E54" s="17"/>
    </row>
    <row r="55" spans="1:5" ht="15.75" x14ac:dyDescent="0.25">
      <c r="A55" s="209" t="s">
        <v>461</v>
      </c>
      <c r="B55" s="209"/>
      <c r="C55" s="209"/>
      <c r="D55" s="209"/>
      <c r="E55" s="17"/>
    </row>
    <row r="56" spans="1:5" ht="15.75" x14ac:dyDescent="0.25">
      <c r="A56" s="17" t="s">
        <v>54</v>
      </c>
      <c r="B56" s="17"/>
      <c r="C56" s="17"/>
      <c r="D56" s="17"/>
      <c r="E56" s="17"/>
    </row>
    <row r="57" spans="1:5" ht="15.75" x14ac:dyDescent="0.25">
      <c r="A57" s="209" t="s">
        <v>55</v>
      </c>
      <c r="B57" s="209"/>
      <c r="C57" s="209"/>
      <c r="D57" s="209"/>
      <c r="E57" s="17"/>
    </row>
    <row r="58" spans="1:5" ht="15.75" x14ac:dyDescent="0.25">
      <c r="A58" s="209" t="s">
        <v>56</v>
      </c>
      <c r="B58" s="209"/>
      <c r="C58" s="154"/>
      <c r="D58" s="154"/>
      <c r="E58" s="17"/>
    </row>
    <row r="59" spans="1:5" ht="15.75" x14ac:dyDescent="0.25">
      <c r="A59" s="209" t="s">
        <v>57</v>
      </c>
      <c r="B59" s="209"/>
      <c r="C59" s="209"/>
      <c r="D59" s="209"/>
      <c r="E59" s="17"/>
    </row>
    <row r="60" spans="1:5" ht="15.75" x14ac:dyDescent="0.25">
      <c r="A60" s="209" t="s">
        <v>58</v>
      </c>
      <c r="B60" s="209"/>
      <c r="C60" s="209"/>
      <c r="D60" s="209"/>
      <c r="E60" s="17"/>
    </row>
    <row r="61" spans="1:5" ht="15.75" x14ac:dyDescent="0.25">
      <c r="A61" s="209"/>
      <c r="B61" s="209"/>
      <c r="C61" s="209"/>
      <c r="D61" s="209"/>
      <c r="E61" s="17"/>
    </row>
  </sheetData>
  <mergeCells count="24">
    <mergeCell ref="A48:B48"/>
    <mergeCell ref="A55:B55"/>
    <mergeCell ref="C55:D55"/>
    <mergeCell ref="A57:B57"/>
    <mergeCell ref="C57:D57"/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61:B61"/>
    <mergeCell ref="C61:D61"/>
    <mergeCell ref="A60:B60"/>
    <mergeCell ref="C60:D60"/>
    <mergeCell ref="A58:B58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7"/>
  <sheetViews>
    <sheetView workbookViewId="0">
      <selection activeCell="D11" sqref="D11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10"/>
      <c r="B1" s="211" t="s">
        <v>0</v>
      </c>
      <c r="C1" s="211"/>
      <c r="D1" s="211"/>
      <c r="E1" s="211"/>
    </row>
    <row r="2" spans="1:5" ht="24" customHeight="1" x14ac:dyDescent="0.25">
      <c r="A2" s="210"/>
      <c r="B2" s="211"/>
      <c r="C2" s="211"/>
      <c r="D2" s="211"/>
      <c r="E2" s="211"/>
    </row>
    <row r="3" spans="1:5" ht="15.75" x14ac:dyDescent="0.25">
      <c r="A3" s="212" t="s">
        <v>222</v>
      </c>
      <c r="B3" s="212"/>
      <c r="C3" s="213" t="s">
        <v>537</v>
      </c>
      <c r="D3" s="214"/>
      <c r="E3" s="215"/>
    </row>
    <row r="4" spans="1:5" ht="15.75" x14ac:dyDescent="0.25">
      <c r="A4" s="216" t="s">
        <v>286</v>
      </c>
      <c r="B4" s="216"/>
      <c r="C4" s="213" t="s">
        <v>540</v>
      </c>
      <c r="D4" s="214"/>
      <c r="E4" s="215"/>
    </row>
    <row r="5" spans="1:5" ht="15.75" x14ac:dyDescent="0.25">
      <c r="A5" s="220" t="s">
        <v>512</v>
      </c>
      <c r="B5" s="221"/>
      <c r="C5" s="213" t="s">
        <v>536</v>
      </c>
      <c r="D5" s="214"/>
      <c r="E5" s="215"/>
    </row>
    <row r="6" spans="1:5" ht="15.75" x14ac:dyDescent="0.25">
      <c r="A6" s="217" t="s">
        <v>535</v>
      </c>
      <c r="B6" s="218"/>
      <c r="C6" s="213" t="s">
        <v>539</v>
      </c>
      <c r="D6" s="214"/>
      <c r="E6" s="215"/>
    </row>
    <row r="7" spans="1:5" x14ac:dyDescent="0.25">
      <c r="A7" s="222" t="s">
        <v>525</v>
      </c>
      <c r="B7" s="223"/>
      <c r="C7" s="223"/>
      <c r="D7" s="223"/>
      <c r="E7" s="224"/>
    </row>
    <row r="8" spans="1:5" x14ac:dyDescent="0.25">
      <c r="A8" s="225" t="s">
        <v>6</v>
      </c>
      <c r="B8" s="225"/>
      <c r="C8" s="225"/>
      <c r="D8" s="225"/>
      <c r="E8" s="225"/>
    </row>
    <row r="9" spans="1:5" x14ac:dyDescent="0.25">
      <c r="A9" s="219" t="s">
        <v>7</v>
      </c>
      <c r="B9" s="219"/>
      <c r="C9" s="219"/>
      <c r="D9" s="219"/>
      <c r="E9" s="21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24" t="s">
        <v>78</v>
      </c>
      <c r="B11" s="186" t="s">
        <v>538</v>
      </c>
      <c r="C11" s="74">
        <v>1.2</v>
      </c>
      <c r="D11" s="26">
        <f>'[1]Referência Sorgo '!D7</f>
        <v>566.5</v>
      </c>
      <c r="E11" s="26">
        <f>C11*D11</f>
        <v>679.8</v>
      </c>
    </row>
    <row r="12" spans="1:5" x14ac:dyDescent="0.25">
      <c r="A12" s="24" t="s">
        <v>225</v>
      </c>
      <c r="B12" s="65" t="s">
        <v>14</v>
      </c>
      <c r="C12" s="74">
        <v>0.36</v>
      </c>
      <c r="D12" s="31">
        <f>'[1]Referência Sorgo '!D6</f>
        <v>4200</v>
      </c>
      <c r="E12" s="26">
        <f>C12*D12</f>
        <v>1512</v>
      </c>
    </row>
    <row r="13" spans="1:5" x14ac:dyDescent="0.25">
      <c r="A13" s="24" t="s">
        <v>29</v>
      </c>
      <c r="B13" s="55" t="str">
        <f>'[1]Referencia Milho'!B14</f>
        <v>Kg</v>
      </c>
      <c r="C13" s="24">
        <f>'[1]Referencia Milho'!C14</f>
        <v>0.08</v>
      </c>
      <c r="D13" s="26">
        <f>'[1]Referência Sorgo '!D10</f>
        <v>94</v>
      </c>
      <c r="E13" s="31">
        <f t="shared" ref="E13:E25" si="0">C13*D13</f>
        <v>7.5200000000000005</v>
      </c>
    </row>
    <row r="14" spans="1:5" x14ac:dyDescent="0.25">
      <c r="A14" s="24" t="s">
        <v>30</v>
      </c>
      <c r="B14" s="55" t="str">
        <f>'[1]Referencia Milho'!B15</f>
        <v>L</v>
      </c>
      <c r="C14" s="24">
        <f>'[1]Referencia Milho'!C15</f>
        <v>1</v>
      </c>
      <c r="D14" s="26">
        <f>'[1]Referência Sorgo '!D11</f>
        <v>70</v>
      </c>
      <c r="E14" s="31">
        <f t="shared" si="0"/>
        <v>70</v>
      </c>
    </row>
    <row r="15" spans="1:5" x14ac:dyDescent="0.25">
      <c r="A15" s="24" t="s">
        <v>21</v>
      </c>
      <c r="B15" s="55" t="str">
        <f>'[1]Referencia Milho'!B17</f>
        <v>Kg</v>
      </c>
      <c r="C15" s="24">
        <f>'[1]Referencia Milho'!C17</f>
        <v>1.8</v>
      </c>
      <c r="D15" s="26">
        <f>'[1]Referência Sorgo '!D13</f>
        <v>52</v>
      </c>
      <c r="E15" s="31">
        <f t="shared" si="0"/>
        <v>93.600000000000009</v>
      </c>
    </row>
    <row r="16" spans="1:5" x14ac:dyDescent="0.25">
      <c r="A16" s="24" t="s">
        <v>29</v>
      </c>
      <c r="B16" s="55" t="str">
        <f>'[1]Referencia Milho'!B19</f>
        <v>L</v>
      </c>
      <c r="C16" s="24">
        <f>'[1]Referencia Milho'!C19</f>
        <v>1</v>
      </c>
      <c r="D16" s="26">
        <f>'[1]Referência Sorgo '!D10</f>
        <v>94</v>
      </c>
      <c r="E16" s="31">
        <f t="shared" si="0"/>
        <v>94</v>
      </c>
    </row>
    <row r="17" spans="1:5" ht="15" customHeight="1" x14ac:dyDescent="0.25">
      <c r="A17" s="24" t="s">
        <v>22</v>
      </c>
      <c r="B17" s="55" t="str">
        <f>'[1]Referencia Milho'!B20</f>
        <v>L</v>
      </c>
      <c r="C17" s="24">
        <f>'[1]Referencia Milho'!C20</f>
        <v>0.1</v>
      </c>
      <c r="D17" s="26">
        <f>'[1]Referência Sorgo '!D16</f>
        <v>211.92</v>
      </c>
      <c r="E17" s="31">
        <f t="shared" si="0"/>
        <v>21.192</v>
      </c>
    </row>
    <row r="18" spans="1:5" x14ac:dyDescent="0.25">
      <c r="A18" s="24" t="s">
        <v>23</v>
      </c>
      <c r="B18" s="55">
        <f>'[1]Referencia Milho'!B21</f>
        <v>0</v>
      </c>
      <c r="C18" s="24">
        <f>'[1]Referencia Milho'!C21</f>
        <v>0.4</v>
      </c>
      <c r="D18" s="26">
        <f>'[1]Referência Sorgo '!D17</f>
        <v>38.25</v>
      </c>
      <c r="E18" s="31">
        <f t="shared" si="0"/>
        <v>15.3</v>
      </c>
    </row>
    <row r="19" spans="1:5" x14ac:dyDescent="0.25">
      <c r="A19" s="24" t="s">
        <v>147</v>
      </c>
      <c r="B19" s="55" t="str">
        <f>'[1]Referencia Milho'!B22</f>
        <v>L</v>
      </c>
      <c r="C19" s="24">
        <f>'[1]Referencia Milho'!C22</f>
        <v>0.15</v>
      </c>
      <c r="D19" s="26">
        <f>'[1]Referência Sorgo '!D18</f>
        <v>26.27</v>
      </c>
      <c r="E19" s="31">
        <f t="shared" si="0"/>
        <v>3.9404999999999997</v>
      </c>
    </row>
    <row r="20" spans="1:5" x14ac:dyDescent="0.25">
      <c r="A20" s="24" t="s">
        <v>24</v>
      </c>
      <c r="B20" s="55" t="str">
        <f>'[1]Referencia Milho'!B24</f>
        <v>L</v>
      </c>
      <c r="C20" s="24">
        <f>'[1]Referencia Milho'!C24</f>
        <v>0.2</v>
      </c>
      <c r="D20" s="26">
        <f>'[1]Referência Sorgo '!D20</f>
        <v>189.6</v>
      </c>
      <c r="E20" s="31">
        <f t="shared" si="0"/>
        <v>37.92</v>
      </c>
    </row>
    <row r="21" spans="1:5" x14ac:dyDescent="0.25">
      <c r="A21" s="24" t="s">
        <v>25</v>
      </c>
      <c r="B21" s="55" t="str">
        <f>'[1]Referencia Milho'!B25</f>
        <v>L</v>
      </c>
      <c r="C21" s="24">
        <f>'[1]Referencia Milho'!C25</f>
        <v>1</v>
      </c>
      <c r="D21" s="26">
        <f>'[1]Referência Sorgo '!D21</f>
        <v>325</v>
      </c>
      <c r="E21" s="31">
        <f t="shared" si="0"/>
        <v>325</v>
      </c>
    </row>
    <row r="22" spans="1:5" x14ac:dyDescent="0.25">
      <c r="A22" s="24" t="s">
        <v>32</v>
      </c>
      <c r="B22" s="55" t="str">
        <f>'[1]Referencia Milho'!B26</f>
        <v>L</v>
      </c>
      <c r="C22" s="24">
        <f>'[1]Referencia Milho'!C26</f>
        <v>1.5</v>
      </c>
      <c r="D22" s="26">
        <f>'[1]Referência Sorgo '!D22</f>
        <v>123</v>
      </c>
      <c r="E22" s="31">
        <f t="shared" si="0"/>
        <v>184.5</v>
      </c>
    </row>
    <row r="23" spans="1:5" x14ac:dyDescent="0.25">
      <c r="A23" s="24" t="s">
        <v>33</v>
      </c>
      <c r="B23" s="55" t="str">
        <f>'[1]Referencia Milho'!B27</f>
        <v>Kg</v>
      </c>
      <c r="C23" s="24">
        <f>'[1]Referencia Milho'!C27</f>
        <v>0.6</v>
      </c>
      <c r="D23" s="26">
        <f>'[1]Referência Sorgo '!D23</f>
        <v>26</v>
      </c>
      <c r="E23" s="31">
        <f t="shared" si="0"/>
        <v>15.6</v>
      </c>
    </row>
    <row r="24" spans="1:5" x14ac:dyDescent="0.25">
      <c r="A24" s="24" t="s">
        <v>20</v>
      </c>
      <c r="B24" s="55" t="str">
        <f>'[1]Referencia Milho'!B29</f>
        <v>L</v>
      </c>
      <c r="C24" s="24">
        <f>'[1]Referencia Milho'!C29</f>
        <v>0.1</v>
      </c>
      <c r="D24" s="26">
        <f>'[1]Referência Sorgo '!D25</f>
        <v>79.333333333333329</v>
      </c>
      <c r="E24" s="31">
        <f t="shared" si="0"/>
        <v>7.9333333333333336</v>
      </c>
    </row>
    <row r="25" spans="1:5" x14ac:dyDescent="0.25">
      <c r="A25" s="24" t="s">
        <v>147</v>
      </c>
      <c r="B25" s="55" t="str">
        <f>'[1]Referencia Milho'!B31</f>
        <v>Ton</v>
      </c>
      <c r="C25" s="24">
        <f>'[1]Referencia Milho'!C31</f>
        <v>0.22</v>
      </c>
      <c r="D25" s="26">
        <f>'[1]Referência Sorgo '!D18</f>
        <v>26.27</v>
      </c>
      <c r="E25" s="31">
        <f t="shared" si="0"/>
        <v>5.7793999999999999</v>
      </c>
    </row>
    <row r="26" spans="1:5" x14ac:dyDescent="0.25">
      <c r="A26" s="6" t="s">
        <v>36</v>
      </c>
      <c r="B26" s="6"/>
      <c r="C26" s="7"/>
      <c r="D26" s="7"/>
      <c r="E26" s="7">
        <f>SUM(E11:E25)</f>
        <v>3074.0852333333337</v>
      </c>
    </row>
    <row r="27" spans="1:5" x14ac:dyDescent="0.25">
      <c r="A27" s="1" t="s">
        <v>37</v>
      </c>
      <c r="B27" s="1"/>
      <c r="C27" s="36"/>
      <c r="D27" s="1"/>
      <c r="E27" s="1"/>
    </row>
    <row r="28" spans="1:5" x14ac:dyDescent="0.25">
      <c r="A28" s="10" t="s">
        <v>299</v>
      </c>
      <c r="B28" s="10" t="s">
        <v>116</v>
      </c>
      <c r="C28" s="10">
        <v>1</v>
      </c>
      <c r="D28" s="51">
        <v>143</v>
      </c>
      <c r="E28" s="12">
        <f>C28*D28</f>
        <v>143</v>
      </c>
    </row>
    <row r="29" spans="1:5" x14ac:dyDescent="0.25">
      <c r="A29" s="10" t="s">
        <v>453</v>
      </c>
      <c r="B29" s="10" t="s">
        <v>116</v>
      </c>
      <c r="C29" s="10">
        <v>3</v>
      </c>
      <c r="D29" s="51">
        <v>143</v>
      </c>
      <c r="E29" s="12">
        <f t="shared" ref="E29:E37" si="1">C29*D29</f>
        <v>429</v>
      </c>
    </row>
    <row r="30" spans="1:5" x14ac:dyDescent="0.25">
      <c r="A30" s="10" t="s">
        <v>454</v>
      </c>
      <c r="B30" s="10" t="s">
        <v>116</v>
      </c>
      <c r="C30" s="10">
        <v>3</v>
      </c>
      <c r="D30" s="51">
        <v>143</v>
      </c>
      <c r="E30" s="12">
        <f t="shared" si="1"/>
        <v>429</v>
      </c>
    </row>
    <row r="31" spans="1:5" x14ac:dyDescent="0.25">
      <c r="A31" s="10" t="s">
        <v>199</v>
      </c>
      <c r="B31" s="10" t="s">
        <v>116</v>
      </c>
      <c r="C31" s="10">
        <v>2</v>
      </c>
      <c r="D31" s="51">
        <v>143</v>
      </c>
      <c r="E31" s="12">
        <f t="shared" si="1"/>
        <v>286</v>
      </c>
    </row>
    <row r="32" spans="1:5" x14ac:dyDescent="0.25">
      <c r="A32" s="10" t="s">
        <v>117</v>
      </c>
      <c r="B32" s="10" t="s">
        <v>116</v>
      </c>
      <c r="C32" s="13">
        <v>2</v>
      </c>
      <c r="D32" s="51">
        <v>143</v>
      </c>
      <c r="E32" s="12">
        <f t="shared" si="1"/>
        <v>286</v>
      </c>
    </row>
    <row r="33" spans="1:5" x14ac:dyDescent="0.25">
      <c r="A33" s="10" t="s">
        <v>455</v>
      </c>
      <c r="B33" s="10" t="s">
        <v>116</v>
      </c>
      <c r="C33" s="13">
        <v>1</v>
      </c>
      <c r="D33" s="51">
        <v>143</v>
      </c>
      <c r="E33" s="12">
        <f t="shared" si="1"/>
        <v>143</v>
      </c>
    </row>
    <row r="34" spans="1:5" x14ac:dyDescent="0.25">
      <c r="A34" s="10" t="s">
        <v>456</v>
      </c>
      <c r="B34" s="10" t="s">
        <v>116</v>
      </c>
      <c r="C34" s="13">
        <v>2</v>
      </c>
      <c r="D34" s="51">
        <v>143</v>
      </c>
      <c r="E34" s="12">
        <f t="shared" si="1"/>
        <v>286</v>
      </c>
    </row>
    <row r="35" spans="1:5" x14ac:dyDescent="0.25">
      <c r="A35" s="10" t="s">
        <v>457</v>
      </c>
      <c r="B35" s="10" t="s">
        <v>116</v>
      </c>
      <c r="C35" s="13">
        <v>1</v>
      </c>
      <c r="D35" s="51">
        <v>143</v>
      </c>
      <c r="E35" s="12">
        <f t="shared" si="1"/>
        <v>143</v>
      </c>
    </row>
    <row r="36" spans="1:5" x14ac:dyDescent="0.25">
      <c r="A36" s="10" t="s">
        <v>458</v>
      </c>
      <c r="B36" s="10" t="s">
        <v>116</v>
      </c>
      <c r="C36" s="13">
        <v>1</v>
      </c>
      <c r="D36" s="51">
        <v>143</v>
      </c>
      <c r="E36" s="12">
        <f t="shared" si="1"/>
        <v>143</v>
      </c>
    </row>
    <row r="37" spans="1:5" x14ac:dyDescent="0.25">
      <c r="A37" s="10" t="s">
        <v>459</v>
      </c>
      <c r="B37" s="10" t="s">
        <v>116</v>
      </c>
      <c r="C37" s="13">
        <v>1</v>
      </c>
      <c r="D37" s="51">
        <v>143</v>
      </c>
      <c r="E37" s="12">
        <f t="shared" si="1"/>
        <v>143</v>
      </c>
    </row>
    <row r="38" spans="1:5" x14ac:dyDescent="0.25">
      <c r="A38" s="6" t="s">
        <v>45</v>
      </c>
      <c r="B38" s="6"/>
      <c r="C38" s="7"/>
      <c r="D38" s="7"/>
      <c r="E38" s="7">
        <f>SUM(E28:E37)</f>
        <v>2431</v>
      </c>
    </row>
    <row r="39" spans="1:5" x14ac:dyDescent="0.25">
      <c r="A39" s="1" t="s">
        <v>46</v>
      </c>
      <c r="B39" s="1"/>
      <c r="C39" s="36"/>
      <c r="D39" s="1"/>
      <c r="E39" s="1"/>
    </row>
    <row r="40" spans="1:5" x14ac:dyDescent="0.25">
      <c r="A40" s="10" t="s">
        <v>300</v>
      </c>
      <c r="B40" s="10" t="s">
        <v>116</v>
      </c>
      <c r="C40" s="13">
        <v>1.5</v>
      </c>
      <c r="D40" s="12">
        <v>250</v>
      </c>
      <c r="E40" s="12">
        <f>C40*D40</f>
        <v>375</v>
      </c>
    </row>
    <row r="41" spans="1:5" x14ac:dyDescent="0.25">
      <c r="A41" s="6" t="s">
        <v>51</v>
      </c>
      <c r="B41" s="6"/>
      <c r="C41" s="7"/>
      <c r="D41" s="7"/>
      <c r="E41" s="7">
        <f>E40</f>
        <v>375</v>
      </c>
    </row>
    <row r="42" spans="1:5" x14ac:dyDescent="0.25">
      <c r="A42" s="47" t="s">
        <v>52</v>
      </c>
      <c r="B42" s="47"/>
      <c r="C42" s="48"/>
      <c r="D42" s="47"/>
      <c r="E42" s="159">
        <f>SUM(E26,E38,E41)</f>
        <v>5880.0852333333332</v>
      </c>
    </row>
    <row r="43" spans="1:5" ht="15.75" x14ac:dyDescent="0.25">
      <c r="A43" s="17"/>
      <c r="B43" s="17"/>
      <c r="C43" s="17"/>
      <c r="D43" s="17"/>
      <c r="E43" s="17"/>
    </row>
    <row r="44" spans="1:5" ht="15.75" x14ac:dyDescent="0.25">
      <c r="A44" s="17"/>
      <c r="B44" s="17"/>
      <c r="C44" s="17"/>
      <c r="D44" s="17"/>
      <c r="E44" s="17"/>
    </row>
    <row r="45" spans="1:5" ht="15.75" x14ac:dyDescent="0.25">
      <c r="A45" s="231" t="s">
        <v>53</v>
      </c>
      <c r="B45" s="232"/>
      <c r="C45" s="17"/>
      <c r="D45" s="17"/>
      <c r="E45" s="17"/>
    </row>
    <row r="46" spans="1:5" ht="15.75" x14ac:dyDescent="0.25">
      <c r="A46" s="18" t="s">
        <v>8</v>
      </c>
      <c r="B46" s="19">
        <f>E26</f>
        <v>3074.0852333333337</v>
      </c>
      <c r="C46" s="17"/>
      <c r="D46" s="17"/>
      <c r="E46" s="17"/>
    </row>
    <row r="47" spans="1:5" ht="15.75" x14ac:dyDescent="0.25">
      <c r="A47" s="18" t="s">
        <v>37</v>
      </c>
      <c r="B47" s="19">
        <f>E38</f>
        <v>2431</v>
      </c>
      <c r="C47" s="17"/>
      <c r="D47" s="17"/>
      <c r="E47" s="17"/>
    </row>
    <row r="48" spans="1:5" ht="15.75" x14ac:dyDescent="0.25">
      <c r="A48" s="18" t="s">
        <v>46</v>
      </c>
      <c r="B48" s="19">
        <f>E41</f>
        <v>375</v>
      </c>
      <c r="C48" s="17"/>
      <c r="D48" s="17"/>
      <c r="E48" s="17"/>
    </row>
    <row r="49" spans="1:5" ht="15.75" x14ac:dyDescent="0.25">
      <c r="A49" s="160" t="s">
        <v>65</v>
      </c>
      <c r="B49" s="22">
        <f>E42</f>
        <v>5880.0852333333332</v>
      </c>
      <c r="C49" s="17"/>
      <c r="D49" s="17"/>
      <c r="E49" s="17"/>
    </row>
    <row r="50" spans="1:5" ht="15.75" x14ac:dyDescent="0.25">
      <c r="A50" s="17"/>
      <c r="B50" s="17"/>
      <c r="C50" s="17"/>
      <c r="D50" s="17"/>
      <c r="E50" s="17"/>
    </row>
    <row r="51" spans="1:5" ht="15.75" x14ac:dyDescent="0.25">
      <c r="A51" s="17"/>
      <c r="B51" s="17"/>
      <c r="C51" s="17"/>
      <c r="D51" s="17"/>
      <c r="E51" s="17"/>
    </row>
    <row r="52" spans="1:5" ht="15.75" x14ac:dyDescent="0.25">
      <c r="A52" s="209" t="s">
        <v>461</v>
      </c>
      <c r="B52" s="209"/>
      <c r="C52" s="209"/>
      <c r="D52" s="209"/>
      <c r="E52" s="17"/>
    </row>
    <row r="53" spans="1:5" ht="15.75" x14ac:dyDescent="0.25">
      <c r="A53" s="17" t="s">
        <v>54</v>
      </c>
      <c r="B53" s="17"/>
      <c r="C53" s="17"/>
      <c r="D53" s="17"/>
      <c r="E53" s="17"/>
    </row>
    <row r="54" spans="1:5" ht="15.75" x14ac:dyDescent="0.25">
      <c r="A54" s="209" t="s">
        <v>55</v>
      </c>
      <c r="B54" s="209"/>
      <c r="C54" s="209"/>
      <c r="D54" s="209"/>
      <c r="E54" s="17"/>
    </row>
    <row r="55" spans="1:5" ht="15.75" x14ac:dyDescent="0.25">
      <c r="A55" s="209" t="s">
        <v>56</v>
      </c>
      <c r="B55" s="209"/>
      <c r="C55" s="154"/>
      <c r="D55" s="154"/>
      <c r="E55" s="17"/>
    </row>
    <row r="56" spans="1:5" ht="15.75" x14ac:dyDescent="0.25">
      <c r="A56" s="209" t="s">
        <v>57</v>
      </c>
      <c r="B56" s="209"/>
      <c r="C56" s="209"/>
      <c r="D56" s="209"/>
      <c r="E56" s="17"/>
    </row>
    <row r="57" spans="1:5" ht="15.75" x14ac:dyDescent="0.25">
      <c r="A57" s="209" t="s">
        <v>58</v>
      </c>
      <c r="B57" s="209"/>
      <c r="C57" s="209"/>
      <c r="D57" s="209"/>
      <c r="E57" s="17"/>
    </row>
  </sheetData>
  <mergeCells count="23">
    <mergeCell ref="A55:B55"/>
    <mergeCell ref="A56:B56"/>
    <mergeCell ref="C56:D56"/>
    <mergeCell ref="A57:B57"/>
    <mergeCell ref="C57:D57"/>
    <mergeCell ref="A45:B45"/>
    <mergeCell ref="A52:B52"/>
    <mergeCell ref="C52:D52"/>
    <mergeCell ref="A54:B54"/>
    <mergeCell ref="C54:D54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45"/>
  <sheetViews>
    <sheetView topLeftCell="A19" workbookViewId="0">
      <selection activeCell="C13" sqref="C13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x14ac:dyDescent="0.25">
      <c r="A1" s="210"/>
      <c r="B1" s="211" t="s">
        <v>0</v>
      </c>
      <c r="C1" s="211"/>
      <c r="D1" s="211"/>
      <c r="E1" s="211"/>
    </row>
    <row r="2" spans="1:5" ht="24" customHeight="1" x14ac:dyDescent="0.25">
      <c r="A2" s="210"/>
      <c r="B2" s="211"/>
      <c r="C2" s="211"/>
      <c r="D2" s="211"/>
      <c r="E2" s="211"/>
    </row>
    <row r="3" spans="1:5" ht="15.75" x14ac:dyDescent="0.25">
      <c r="A3" s="212" t="s">
        <v>428</v>
      </c>
      <c r="B3" s="212"/>
      <c r="C3" s="213" t="s">
        <v>429</v>
      </c>
      <c r="D3" s="214"/>
      <c r="E3" s="215"/>
    </row>
    <row r="4" spans="1:5" ht="15.75" x14ac:dyDescent="0.25">
      <c r="A4" s="216" t="s">
        <v>59</v>
      </c>
      <c r="B4" s="216"/>
      <c r="C4" s="213" t="s">
        <v>430</v>
      </c>
      <c r="D4" s="214"/>
      <c r="E4" s="215"/>
    </row>
    <row r="5" spans="1:5" ht="15.75" x14ac:dyDescent="0.25">
      <c r="A5" s="220" t="s">
        <v>512</v>
      </c>
      <c r="B5" s="221"/>
      <c r="C5" s="213" t="s">
        <v>431</v>
      </c>
      <c r="D5" s="214"/>
      <c r="E5" s="215"/>
    </row>
    <row r="6" spans="1:5" ht="15.75" x14ac:dyDescent="0.25">
      <c r="A6" s="217" t="s">
        <v>543</v>
      </c>
      <c r="B6" s="218"/>
      <c r="C6" s="213" t="s">
        <v>432</v>
      </c>
      <c r="D6" s="214"/>
      <c r="E6" s="215"/>
    </row>
    <row r="7" spans="1:5" x14ac:dyDescent="0.25">
      <c r="A7" s="261" t="s">
        <v>224</v>
      </c>
      <c r="B7" s="262"/>
      <c r="C7" s="223"/>
      <c r="D7" s="223"/>
      <c r="E7" s="224"/>
    </row>
    <row r="8" spans="1:5" x14ac:dyDescent="0.25">
      <c r="A8" s="225" t="s">
        <v>6</v>
      </c>
      <c r="B8" s="225"/>
      <c r="C8" s="225"/>
      <c r="D8" s="225"/>
      <c r="E8" s="225"/>
    </row>
    <row r="9" spans="1:5" x14ac:dyDescent="0.25">
      <c r="A9" s="219" t="s">
        <v>7</v>
      </c>
      <c r="B9" s="219"/>
      <c r="C9" s="219"/>
      <c r="D9" s="219"/>
      <c r="E9" s="21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24" t="s">
        <v>78</v>
      </c>
      <c r="B11" s="65" t="s">
        <v>79</v>
      </c>
      <c r="C11" s="74">
        <v>1.2</v>
      </c>
      <c r="D11" s="26">
        <v>565</v>
      </c>
      <c r="E11" s="26">
        <f>C11*D11</f>
        <v>678</v>
      </c>
    </row>
    <row r="12" spans="1:5" x14ac:dyDescent="0.25">
      <c r="A12" s="24" t="s">
        <v>225</v>
      </c>
      <c r="B12" s="65" t="s">
        <v>14</v>
      </c>
      <c r="C12" s="74">
        <v>0.36</v>
      </c>
      <c r="D12" s="31">
        <v>5500</v>
      </c>
      <c r="E12" s="26">
        <f t="shared" ref="E12:E19" si="0">C12*D12</f>
        <v>1980</v>
      </c>
    </row>
    <row r="13" spans="1:5" x14ac:dyDescent="0.25">
      <c r="A13" s="185" t="s">
        <v>542</v>
      </c>
      <c r="B13" s="186" t="s">
        <v>60</v>
      </c>
      <c r="C13" s="74">
        <v>0.25</v>
      </c>
      <c r="D13" s="31">
        <v>5500</v>
      </c>
      <c r="E13" s="26">
        <f t="shared" ref="E13" si="1">C13*D13</f>
        <v>1375</v>
      </c>
    </row>
    <row r="14" spans="1:5" x14ac:dyDescent="0.25">
      <c r="A14" s="24" t="s">
        <v>29</v>
      </c>
      <c r="B14" s="55" t="s">
        <v>79</v>
      </c>
      <c r="C14" s="45">
        <v>1</v>
      </c>
      <c r="D14" s="56">
        <v>90</v>
      </c>
      <c r="E14" s="26">
        <f t="shared" si="0"/>
        <v>90</v>
      </c>
    </row>
    <row r="15" spans="1:5" x14ac:dyDescent="0.25">
      <c r="A15" s="24" t="s">
        <v>30</v>
      </c>
      <c r="B15" s="55" t="s">
        <v>92</v>
      </c>
      <c r="C15" s="45">
        <v>1</v>
      </c>
      <c r="D15" s="56">
        <v>35</v>
      </c>
      <c r="E15" s="26">
        <f t="shared" si="0"/>
        <v>35</v>
      </c>
    </row>
    <row r="16" spans="1:5" x14ac:dyDescent="0.25">
      <c r="A16" s="24" t="s">
        <v>21</v>
      </c>
      <c r="B16" s="55" t="s">
        <v>79</v>
      </c>
      <c r="C16" s="45">
        <v>1</v>
      </c>
      <c r="D16" s="56">
        <v>50</v>
      </c>
      <c r="E16" s="26">
        <f t="shared" si="0"/>
        <v>50</v>
      </c>
    </row>
    <row r="17" spans="1:5" ht="15" customHeight="1" x14ac:dyDescent="0.25">
      <c r="A17" s="24" t="s">
        <v>147</v>
      </c>
      <c r="B17" s="55" t="s">
        <v>92</v>
      </c>
      <c r="C17" s="45">
        <v>0.5</v>
      </c>
      <c r="D17" s="56">
        <v>22</v>
      </c>
      <c r="E17" s="26">
        <f t="shared" si="0"/>
        <v>11</v>
      </c>
    </row>
    <row r="18" spans="1:5" x14ac:dyDescent="0.25">
      <c r="A18" s="24" t="s">
        <v>16</v>
      </c>
      <c r="B18" s="55" t="s">
        <v>92</v>
      </c>
      <c r="C18" s="45">
        <v>0.5</v>
      </c>
      <c r="D18" s="56">
        <v>62</v>
      </c>
      <c r="E18" s="26">
        <f t="shared" si="0"/>
        <v>31</v>
      </c>
    </row>
    <row r="19" spans="1:5" x14ac:dyDescent="0.25">
      <c r="A19" s="24" t="s">
        <v>162</v>
      </c>
      <c r="B19" s="55" t="s">
        <v>14</v>
      </c>
      <c r="C19" s="45">
        <v>0.5</v>
      </c>
      <c r="D19" s="56">
        <v>22</v>
      </c>
      <c r="E19" s="26">
        <f t="shared" si="0"/>
        <v>11</v>
      </c>
    </row>
    <row r="20" spans="1:5" x14ac:dyDescent="0.25">
      <c r="A20" s="6" t="s">
        <v>36</v>
      </c>
      <c r="B20" s="6"/>
      <c r="C20" s="7"/>
      <c r="D20" s="7"/>
      <c r="E20" s="7">
        <f>SUM(E11:E19)</f>
        <v>4261</v>
      </c>
    </row>
    <row r="21" spans="1:5" x14ac:dyDescent="0.25">
      <c r="A21" s="8" t="s">
        <v>37</v>
      </c>
      <c r="B21" s="8"/>
      <c r="C21" s="9"/>
      <c r="D21" s="8"/>
      <c r="E21" s="8"/>
    </row>
    <row r="22" spans="1:5" x14ac:dyDescent="0.25">
      <c r="A22" s="10" t="s">
        <v>299</v>
      </c>
      <c r="B22" s="10" t="s">
        <v>116</v>
      </c>
      <c r="C22" s="11">
        <v>3</v>
      </c>
      <c r="D22" s="51">
        <v>143</v>
      </c>
      <c r="E22" s="12">
        <f>C22*D22</f>
        <v>429</v>
      </c>
    </row>
    <row r="23" spans="1:5" x14ac:dyDescent="0.25">
      <c r="A23" s="10" t="s">
        <v>426</v>
      </c>
      <c r="B23" s="10" t="s">
        <v>116</v>
      </c>
      <c r="C23" s="13">
        <v>3</v>
      </c>
      <c r="D23" s="51">
        <v>143</v>
      </c>
      <c r="E23" s="12">
        <f t="shared" ref="E23:E24" si="2">C23*D23</f>
        <v>429</v>
      </c>
    </row>
    <row r="24" spans="1:5" x14ac:dyDescent="0.25">
      <c r="A24" s="10" t="s">
        <v>427</v>
      </c>
      <c r="B24" s="10" t="s">
        <v>116</v>
      </c>
      <c r="C24" s="13">
        <v>3</v>
      </c>
      <c r="D24" s="51">
        <v>143</v>
      </c>
      <c r="E24" s="12">
        <f t="shared" si="2"/>
        <v>429</v>
      </c>
    </row>
    <row r="25" spans="1:5" x14ac:dyDescent="0.25">
      <c r="A25" s="6" t="s">
        <v>45</v>
      </c>
      <c r="B25" s="6"/>
      <c r="C25" s="7"/>
      <c r="D25" s="7"/>
      <c r="E25" s="7">
        <f>SUM(E22:E24)</f>
        <v>1287</v>
      </c>
    </row>
    <row r="26" spans="1:5" x14ac:dyDescent="0.25">
      <c r="A26" s="8" t="s">
        <v>46</v>
      </c>
      <c r="B26" s="8"/>
      <c r="C26" s="9"/>
      <c r="D26" s="8"/>
      <c r="E26" s="8"/>
    </row>
    <row r="27" spans="1:5" x14ac:dyDescent="0.25">
      <c r="A27" s="187" t="s">
        <v>109</v>
      </c>
      <c r="B27" s="187" t="s">
        <v>541</v>
      </c>
      <c r="C27" s="188">
        <v>1</v>
      </c>
      <c r="D27" s="12">
        <v>350</v>
      </c>
      <c r="E27" s="12">
        <f>C27*D27</f>
        <v>350</v>
      </c>
    </row>
    <row r="28" spans="1:5" x14ac:dyDescent="0.25">
      <c r="A28" s="10" t="s">
        <v>435</v>
      </c>
      <c r="B28" s="10" t="s">
        <v>116</v>
      </c>
      <c r="C28" s="13">
        <v>4</v>
      </c>
      <c r="D28" s="12">
        <v>250</v>
      </c>
      <c r="E28" s="12">
        <f>C28*D28</f>
        <v>1000</v>
      </c>
    </row>
    <row r="29" spans="1:5" x14ac:dyDescent="0.25">
      <c r="A29" s="6" t="s">
        <v>51</v>
      </c>
      <c r="B29" s="6"/>
      <c r="C29" s="7"/>
      <c r="D29" s="7"/>
      <c r="E29" s="7">
        <f>SUM(E27:E28)</f>
        <v>1350</v>
      </c>
    </row>
    <row r="30" spans="1:5" x14ac:dyDescent="0.25">
      <c r="A30" s="14" t="s">
        <v>52</v>
      </c>
      <c r="B30" s="14"/>
      <c r="C30" s="15"/>
      <c r="D30" s="14"/>
      <c r="E30" s="16">
        <f>SUM(E20,E25,E29)</f>
        <v>6898</v>
      </c>
    </row>
    <row r="31" spans="1:5" ht="15.75" x14ac:dyDescent="0.25">
      <c r="A31" s="17"/>
      <c r="B31" s="17"/>
      <c r="C31" s="17"/>
      <c r="D31" s="17"/>
      <c r="E31" s="17"/>
    </row>
    <row r="32" spans="1:5" ht="15.75" x14ac:dyDescent="0.25">
      <c r="A32" s="17"/>
      <c r="B32" s="17"/>
      <c r="C32" s="17"/>
      <c r="D32" s="17"/>
      <c r="E32" s="17"/>
    </row>
    <row r="33" spans="1:5" ht="15.75" x14ac:dyDescent="0.25">
      <c r="A33" s="231" t="s">
        <v>53</v>
      </c>
      <c r="B33" s="232"/>
      <c r="C33" s="17"/>
      <c r="D33" s="17"/>
      <c r="E33" s="17"/>
    </row>
    <row r="34" spans="1:5" ht="15.75" x14ac:dyDescent="0.25">
      <c r="A34" s="18" t="s">
        <v>8</v>
      </c>
      <c r="B34" s="19">
        <f>E20</f>
        <v>4261</v>
      </c>
      <c r="C34" s="17"/>
      <c r="D34" s="17"/>
      <c r="E34" s="17"/>
    </row>
    <row r="35" spans="1:5" ht="15.75" x14ac:dyDescent="0.25">
      <c r="A35" s="20" t="s">
        <v>37</v>
      </c>
      <c r="B35" s="19">
        <f>E25</f>
        <v>1287</v>
      </c>
      <c r="C35" s="17"/>
      <c r="D35" s="17"/>
      <c r="E35" s="17"/>
    </row>
    <row r="36" spans="1:5" ht="15.75" x14ac:dyDescent="0.25">
      <c r="A36" s="20" t="s">
        <v>46</v>
      </c>
      <c r="B36" s="19">
        <f>E29</f>
        <v>1350</v>
      </c>
      <c r="C36" s="17"/>
      <c r="D36" s="17"/>
      <c r="E36" s="17"/>
    </row>
    <row r="37" spans="1:5" ht="15.75" x14ac:dyDescent="0.25">
      <c r="A37" s="21" t="s">
        <v>65</v>
      </c>
      <c r="B37" s="22">
        <f>SUM(B34:B36)</f>
        <v>6898</v>
      </c>
      <c r="C37" s="17"/>
      <c r="D37" s="17"/>
      <c r="E37" s="17"/>
    </row>
    <row r="38" spans="1:5" ht="15.75" x14ac:dyDescent="0.25">
      <c r="A38" s="17"/>
      <c r="B38" s="17"/>
      <c r="C38" s="17"/>
      <c r="D38" s="17"/>
      <c r="E38" s="17"/>
    </row>
    <row r="39" spans="1:5" ht="15.75" x14ac:dyDescent="0.25">
      <c r="A39" s="17"/>
      <c r="B39" s="17"/>
      <c r="C39" s="17"/>
      <c r="D39" s="17"/>
      <c r="E39" s="17"/>
    </row>
    <row r="40" spans="1:5" ht="15.75" x14ac:dyDescent="0.25">
      <c r="A40" s="209" t="s">
        <v>461</v>
      </c>
      <c r="B40" s="209"/>
      <c r="C40" s="209"/>
      <c r="D40" s="209"/>
      <c r="E40" s="17"/>
    </row>
    <row r="41" spans="1:5" ht="15.75" x14ac:dyDescent="0.25">
      <c r="A41" s="17" t="s">
        <v>54</v>
      </c>
      <c r="B41" s="17"/>
      <c r="C41" s="17"/>
      <c r="D41" s="17"/>
      <c r="E41" s="17"/>
    </row>
    <row r="42" spans="1:5" ht="15.75" x14ac:dyDescent="0.25">
      <c r="A42" s="209" t="s">
        <v>55</v>
      </c>
      <c r="B42" s="209"/>
      <c r="C42" s="209"/>
      <c r="D42" s="209"/>
      <c r="E42" s="17"/>
    </row>
    <row r="43" spans="1:5" ht="15.75" x14ac:dyDescent="0.25">
      <c r="A43" s="209" t="s">
        <v>56</v>
      </c>
      <c r="B43" s="209"/>
      <c r="C43" s="143"/>
      <c r="D43" s="143"/>
      <c r="E43" s="17"/>
    </row>
    <row r="44" spans="1:5" ht="15.75" x14ac:dyDescent="0.25">
      <c r="A44" s="209" t="s">
        <v>57</v>
      </c>
      <c r="B44" s="209"/>
      <c r="C44" s="209"/>
      <c r="D44" s="209"/>
      <c r="E44" s="17"/>
    </row>
    <row r="45" spans="1:5" ht="15.75" x14ac:dyDescent="0.25">
      <c r="A45" s="209" t="s">
        <v>58</v>
      </c>
      <c r="B45" s="209"/>
      <c r="C45" s="209"/>
      <c r="D45" s="209"/>
      <c r="E45" s="17"/>
    </row>
  </sheetData>
  <mergeCells count="23">
    <mergeCell ref="A44:B44"/>
    <mergeCell ref="C44:D44"/>
    <mergeCell ref="A45:B45"/>
    <mergeCell ref="C45:D45"/>
    <mergeCell ref="A33:B33"/>
    <mergeCell ref="A40:B40"/>
    <mergeCell ref="C40:D40"/>
    <mergeCell ref="A42:B42"/>
    <mergeCell ref="C42:D42"/>
    <mergeCell ref="A43:B43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4"/>
  <sheetViews>
    <sheetView workbookViewId="0">
      <selection activeCell="E22" sqref="E22"/>
    </sheetView>
  </sheetViews>
  <sheetFormatPr defaultRowHeight="15" x14ac:dyDescent="0.25"/>
  <cols>
    <col min="1" max="1" width="37.5703125" customWidth="1"/>
    <col min="2" max="2" width="14.85546875" customWidth="1"/>
    <col min="3" max="3" width="12.5703125" customWidth="1"/>
    <col min="4" max="4" width="14.28515625" customWidth="1"/>
    <col min="5" max="5" width="13.28515625" customWidth="1"/>
  </cols>
  <sheetData>
    <row r="1" spans="1:5" ht="15" customHeight="1" x14ac:dyDescent="0.25">
      <c r="A1" s="210"/>
      <c r="B1" s="211" t="s">
        <v>0</v>
      </c>
      <c r="C1" s="211"/>
      <c r="D1" s="211"/>
      <c r="E1" s="211"/>
    </row>
    <row r="2" spans="1:5" ht="22.5" customHeight="1" x14ac:dyDescent="0.25">
      <c r="A2" s="210"/>
      <c r="B2" s="211"/>
      <c r="C2" s="211"/>
      <c r="D2" s="211"/>
      <c r="E2" s="211"/>
    </row>
    <row r="3" spans="1:5" ht="15.75" x14ac:dyDescent="0.25">
      <c r="A3" s="212" t="s">
        <v>222</v>
      </c>
      <c r="B3" s="212"/>
      <c r="C3" s="213" t="s">
        <v>223</v>
      </c>
      <c r="D3" s="214"/>
      <c r="E3" s="215"/>
    </row>
    <row r="4" spans="1:5" ht="15.75" x14ac:dyDescent="0.25">
      <c r="A4" s="216" t="s">
        <v>286</v>
      </c>
      <c r="B4" s="216"/>
      <c r="C4" s="213" t="s">
        <v>298</v>
      </c>
      <c r="D4" s="214"/>
      <c r="E4" s="215"/>
    </row>
    <row r="5" spans="1:5" ht="15.75" x14ac:dyDescent="0.25">
      <c r="A5" s="220" t="s">
        <v>512</v>
      </c>
      <c r="B5" s="221"/>
      <c r="C5" s="213" t="s">
        <v>544</v>
      </c>
      <c r="D5" s="214"/>
      <c r="E5" s="215"/>
    </row>
    <row r="6" spans="1:5" ht="15.75" x14ac:dyDescent="0.25">
      <c r="A6" s="217" t="s">
        <v>545</v>
      </c>
      <c r="B6" s="218"/>
      <c r="C6" s="213" t="s">
        <v>297</v>
      </c>
      <c r="D6" s="214"/>
      <c r="E6" s="215"/>
    </row>
    <row r="7" spans="1:5" x14ac:dyDescent="0.25">
      <c r="A7" s="222" t="s">
        <v>224</v>
      </c>
      <c r="B7" s="223"/>
      <c r="C7" s="223"/>
      <c r="D7" s="223"/>
      <c r="E7" s="224"/>
    </row>
    <row r="8" spans="1:5" x14ac:dyDescent="0.25">
      <c r="A8" s="225" t="s">
        <v>6</v>
      </c>
      <c r="B8" s="225"/>
      <c r="C8" s="225"/>
      <c r="D8" s="225"/>
      <c r="E8" s="225"/>
    </row>
    <row r="9" spans="1:5" x14ac:dyDescent="0.25">
      <c r="A9" s="219" t="s">
        <v>7</v>
      </c>
      <c r="B9" s="219"/>
      <c r="C9" s="219"/>
      <c r="D9" s="219"/>
      <c r="E9" s="21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24" t="s">
        <v>78</v>
      </c>
      <c r="B11" s="65" t="s">
        <v>79</v>
      </c>
      <c r="C11" s="74">
        <f>'[1]Referência Batata'!C6</f>
        <v>5000</v>
      </c>
      <c r="D11" s="26">
        <v>7</v>
      </c>
      <c r="E11" s="26">
        <f>C11*D11</f>
        <v>35000</v>
      </c>
    </row>
    <row r="12" spans="1:5" x14ac:dyDescent="0.25">
      <c r="A12" s="24" t="s">
        <v>225</v>
      </c>
      <c r="B12" s="65" t="s">
        <v>14</v>
      </c>
      <c r="C12" s="74">
        <v>1</v>
      </c>
      <c r="D12" s="31">
        <f>'[1]Referência Batata'!D7</f>
        <v>4725</v>
      </c>
      <c r="E12" s="26">
        <f t="shared" ref="E12:E21" si="0">C12*D12</f>
        <v>4725</v>
      </c>
    </row>
    <row r="13" spans="1:5" x14ac:dyDescent="0.25">
      <c r="A13" s="24" t="s">
        <v>226</v>
      </c>
      <c r="B13" s="65" t="s">
        <v>14</v>
      </c>
      <c r="C13" s="74">
        <f>'[1]Referência Batata'!C8</f>
        <v>0.8</v>
      </c>
      <c r="D13" s="31">
        <f>'[1]Referência Batata'!D8</f>
        <v>4200</v>
      </c>
      <c r="E13" s="26">
        <f t="shared" si="0"/>
        <v>3360</v>
      </c>
    </row>
    <row r="14" spans="1:5" x14ac:dyDescent="0.25">
      <c r="A14" s="24" t="s">
        <v>227</v>
      </c>
      <c r="B14" s="65" t="s">
        <v>14</v>
      </c>
      <c r="C14" s="74">
        <f>'[1]Referência Batata'!C9</f>
        <v>1</v>
      </c>
      <c r="D14" s="31">
        <f>'[1]Referência Batata'!D9</f>
        <v>3700</v>
      </c>
      <c r="E14" s="26">
        <f t="shared" si="0"/>
        <v>3700</v>
      </c>
    </row>
    <row r="15" spans="1:5" x14ac:dyDescent="0.25">
      <c r="A15" s="24" t="s">
        <v>29</v>
      </c>
      <c r="B15" s="55" t="s">
        <v>17</v>
      </c>
      <c r="C15" s="74">
        <f>'[1]Referência Batata'!C10</f>
        <v>2</v>
      </c>
      <c r="D15" s="31">
        <f>'[1]Referência Batata'!D10</f>
        <v>66</v>
      </c>
      <c r="E15" s="26">
        <f t="shared" si="0"/>
        <v>132</v>
      </c>
    </row>
    <row r="16" spans="1:5" x14ac:dyDescent="0.25">
      <c r="A16" s="24" t="s">
        <v>30</v>
      </c>
      <c r="B16" s="55" t="s">
        <v>17</v>
      </c>
      <c r="C16" s="74">
        <f>'[1]Referência Batata'!C11</f>
        <v>0.8</v>
      </c>
      <c r="D16" s="31">
        <f>'[1]Referência Batata'!D11</f>
        <v>568.5</v>
      </c>
      <c r="E16" s="26">
        <f t="shared" si="0"/>
        <v>454.8</v>
      </c>
    </row>
    <row r="17" spans="1:5" x14ac:dyDescent="0.25">
      <c r="A17" s="24" t="s">
        <v>16</v>
      </c>
      <c r="B17" s="55" t="s">
        <v>17</v>
      </c>
      <c r="C17" s="74">
        <f>'[1]Referência Batata'!C12</f>
        <v>1</v>
      </c>
      <c r="D17" s="31">
        <f>'[1]Referência Batata'!D12</f>
        <v>162</v>
      </c>
      <c r="E17" s="26">
        <f t="shared" si="0"/>
        <v>162</v>
      </c>
    </row>
    <row r="18" spans="1:5" x14ac:dyDescent="0.25">
      <c r="A18" s="24" t="s">
        <v>18</v>
      </c>
      <c r="B18" s="55" t="s">
        <v>17</v>
      </c>
      <c r="C18" s="74">
        <f>'[1]Referência Batata'!C13</f>
        <v>0.2</v>
      </c>
      <c r="D18" s="31">
        <f>'[1]Referência Batata'!D13</f>
        <v>276.5</v>
      </c>
      <c r="E18" s="26">
        <f t="shared" si="0"/>
        <v>55.300000000000004</v>
      </c>
    </row>
    <row r="19" spans="1:5" x14ac:dyDescent="0.25">
      <c r="A19" s="24" t="s">
        <v>21</v>
      </c>
      <c r="B19" s="55" t="s">
        <v>17</v>
      </c>
      <c r="C19" s="74">
        <f>'[1]Referência Batata'!C14</f>
        <v>4</v>
      </c>
      <c r="D19" s="31">
        <f>'[1]Referência Batata'!D14</f>
        <v>155</v>
      </c>
      <c r="E19" s="26">
        <f t="shared" si="0"/>
        <v>620</v>
      </c>
    </row>
    <row r="20" spans="1:5" x14ac:dyDescent="0.25">
      <c r="A20" s="24" t="s">
        <v>22</v>
      </c>
      <c r="B20" s="55" t="s">
        <v>17</v>
      </c>
      <c r="C20" s="74">
        <f>'[1]Referência Batata'!C15</f>
        <v>1</v>
      </c>
      <c r="D20" s="31">
        <f>'[1]Referência Batata'!D15</f>
        <v>158</v>
      </c>
      <c r="E20" s="26">
        <f t="shared" si="0"/>
        <v>158</v>
      </c>
    </row>
    <row r="21" spans="1:5" x14ac:dyDescent="0.25">
      <c r="A21" s="24" t="s">
        <v>228</v>
      </c>
      <c r="B21" s="174" t="s">
        <v>92</v>
      </c>
      <c r="C21" s="74">
        <f>'[1]Referência Batata'!C18</f>
        <v>8</v>
      </c>
      <c r="D21" s="31">
        <f>'[1]Referência Batata'!D18</f>
        <v>110</v>
      </c>
      <c r="E21" s="26">
        <f t="shared" si="0"/>
        <v>880</v>
      </c>
    </row>
    <row r="22" spans="1:5" x14ac:dyDescent="0.25">
      <c r="A22" s="6" t="s">
        <v>36</v>
      </c>
      <c r="B22" s="6"/>
      <c r="C22" s="7"/>
      <c r="D22" s="7"/>
      <c r="E22" s="7">
        <f>SUM(E11:E21)</f>
        <v>49247.100000000006</v>
      </c>
    </row>
    <row r="23" spans="1:5" x14ac:dyDescent="0.25">
      <c r="A23" s="1" t="s">
        <v>37</v>
      </c>
      <c r="B23" s="1"/>
      <c r="C23" s="36"/>
      <c r="D23" s="1"/>
      <c r="E23" s="1"/>
    </row>
    <row r="24" spans="1:5" x14ac:dyDescent="0.25">
      <c r="A24" s="10" t="s">
        <v>229</v>
      </c>
      <c r="B24" s="10" t="s">
        <v>116</v>
      </c>
      <c r="C24" s="10">
        <v>1</v>
      </c>
      <c r="D24" s="51">
        <v>143</v>
      </c>
      <c r="E24" s="12">
        <f>C24*D24</f>
        <v>143</v>
      </c>
    </row>
    <row r="25" spans="1:5" x14ac:dyDescent="0.25">
      <c r="A25" s="10" t="s">
        <v>81</v>
      </c>
      <c r="B25" s="10" t="s">
        <v>116</v>
      </c>
      <c r="C25" s="10">
        <v>3</v>
      </c>
      <c r="D25" s="51">
        <v>143</v>
      </c>
      <c r="E25" s="12">
        <f t="shared" ref="E25:E33" si="1">C25*D25</f>
        <v>429</v>
      </c>
    </row>
    <row r="26" spans="1:5" x14ac:dyDescent="0.25">
      <c r="A26" s="10" t="s">
        <v>230</v>
      </c>
      <c r="B26" s="10" t="s">
        <v>116</v>
      </c>
      <c r="C26" s="10">
        <v>2</v>
      </c>
      <c r="D26" s="51">
        <v>143</v>
      </c>
      <c r="E26" s="12">
        <f t="shared" si="1"/>
        <v>286</v>
      </c>
    </row>
    <row r="27" spans="1:5" x14ac:dyDescent="0.25">
      <c r="A27" s="10" t="s">
        <v>127</v>
      </c>
      <c r="B27" s="10" t="s">
        <v>116</v>
      </c>
      <c r="C27" s="10">
        <v>4</v>
      </c>
      <c r="D27" s="51">
        <v>143</v>
      </c>
      <c r="E27" s="12">
        <f t="shared" si="1"/>
        <v>572</v>
      </c>
    </row>
    <row r="28" spans="1:5" x14ac:dyDescent="0.25">
      <c r="A28" s="10" t="s">
        <v>197</v>
      </c>
      <c r="B28" s="10" t="s">
        <v>116</v>
      </c>
      <c r="C28" s="13">
        <v>2</v>
      </c>
      <c r="D28" s="51">
        <v>143</v>
      </c>
      <c r="E28" s="12">
        <f t="shared" si="1"/>
        <v>286</v>
      </c>
    </row>
    <row r="29" spans="1:5" x14ac:dyDescent="0.25">
      <c r="A29" s="10" t="s">
        <v>231</v>
      </c>
      <c r="B29" s="10" t="s">
        <v>116</v>
      </c>
      <c r="C29" s="13">
        <v>2</v>
      </c>
      <c r="D29" s="51">
        <v>143</v>
      </c>
      <c r="E29" s="12">
        <f t="shared" si="1"/>
        <v>286</v>
      </c>
    </row>
    <row r="30" spans="1:5" x14ac:dyDescent="0.25">
      <c r="A30" s="10" t="s">
        <v>232</v>
      </c>
      <c r="B30" s="10" t="s">
        <v>50</v>
      </c>
      <c r="C30" s="13">
        <v>1</v>
      </c>
      <c r="D30" s="12">
        <v>500</v>
      </c>
      <c r="E30" s="12">
        <f t="shared" si="1"/>
        <v>500</v>
      </c>
    </row>
    <row r="31" spans="1:5" x14ac:dyDescent="0.25">
      <c r="A31" s="10" t="s">
        <v>176</v>
      </c>
      <c r="B31" s="10" t="s">
        <v>116</v>
      </c>
      <c r="C31" s="13">
        <v>1</v>
      </c>
      <c r="D31" s="12">
        <v>1000</v>
      </c>
      <c r="E31" s="12">
        <f t="shared" si="1"/>
        <v>1000</v>
      </c>
    </row>
    <row r="32" spans="1:5" x14ac:dyDescent="0.25">
      <c r="A32" s="10" t="s">
        <v>460</v>
      </c>
      <c r="B32" s="10" t="s">
        <v>116</v>
      </c>
      <c r="C32" s="13">
        <v>2</v>
      </c>
      <c r="D32" s="51">
        <v>143</v>
      </c>
      <c r="E32" s="12">
        <f t="shared" si="1"/>
        <v>286</v>
      </c>
    </row>
    <row r="33" spans="1:5" x14ac:dyDescent="0.25">
      <c r="A33" s="10" t="s">
        <v>233</v>
      </c>
      <c r="B33" s="10" t="s">
        <v>116</v>
      </c>
      <c r="C33" s="13">
        <v>4</v>
      </c>
      <c r="D33" s="51">
        <v>143</v>
      </c>
      <c r="E33" s="12">
        <f t="shared" si="1"/>
        <v>572</v>
      </c>
    </row>
    <row r="34" spans="1:5" x14ac:dyDescent="0.25">
      <c r="A34" s="6" t="s">
        <v>45</v>
      </c>
      <c r="B34" s="6"/>
      <c r="C34" s="7"/>
      <c r="D34" s="7"/>
      <c r="E34" s="7">
        <f>SUM(E24:E33)</f>
        <v>4360</v>
      </c>
    </row>
    <row r="35" spans="1:5" x14ac:dyDescent="0.25">
      <c r="A35" s="1" t="s">
        <v>46</v>
      </c>
      <c r="B35" s="1"/>
      <c r="C35" s="36"/>
      <c r="D35" s="1"/>
      <c r="E35" s="1"/>
    </row>
    <row r="36" spans="1:5" x14ac:dyDescent="0.25">
      <c r="A36" s="10" t="s">
        <v>234</v>
      </c>
      <c r="B36" s="10" t="s">
        <v>116</v>
      </c>
      <c r="C36" s="13">
        <v>1.2</v>
      </c>
      <c r="D36" s="51">
        <v>143</v>
      </c>
      <c r="E36" s="12">
        <f>C36*D36</f>
        <v>171.6</v>
      </c>
    </row>
    <row r="37" spans="1:5" x14ac:dyDescent="0.25">
      <c r="A37" s="10" t="s">
        <v>235</v>
      </c>
      <c r="B37" s="10" t="s">
        <v>48</v>
      </c>
      <c r="C37" s="13">
        <v>20</v>
      </c>
      <c r="D37" s="12">
        <v>110</v>
      </c>
      <c r="E37" s="12">
        <f>C37*D37</f>
        <v>2200</v>
      </c>
    </row>
    <row r="38" spans="1:5" x14ac:dyDescent="0.25">
      <c r="A38" s="6" t="s">
        <v>51</v>
      </c>
      <c r="B38" s="6"/>
      <c r="C38" s="7"/>
      <c r="D38" s="7"/>
      <c r="E38" s="7">
        <f>SUM(E36:E37)</f>
        <v>2371.6</v>
      </c>
    </row>
    <row r="39" spans="1:5" x14ac:dyDescent="0.25">
      <c r="A39" s="47" t="s">
        <v>52</v>
      </c>
      <c r="B39" s="47"/>
      <c r="C39" s="48"/>
      <c r="D39" s="47"/>
      <c r="E39" s="159">
        <f>SUM(E22+E34+E38)</f>
        <v>55978.700000000004</v>
      </c>
    </row>
    <row r="40" spans="1:5" ht="15.75" x14ac:dyDescent="0.25">
      <c r="A40" s="17"/>
      <c r="B40" s="17"/>
      <c r="C40" s="17"/>
      <c r="D40" s="17"/>
      <c r="E40" s="17"/>
    </row>
    <row r="41" spans="1:5" ht="15.75" x14ac:dyDescent="0.25">
      <c r="A41" s="17"/>
      <c r="B41" s="17"/>
      <c r="C41" s="17"/>
      <c r="D41" s="17"/>
      <c r="E41" s="17"/>
    </row>
    <row r="42" spans="1:5" ht="15.75" x14ac:dyDescent="0.25">
      <c r="A42" s="231" t="s">
        <v>53</v>
      </c>
      <c r="B42" s="232"/>
      <c r="C42" s="17"/>
      <c r="D42" s="17"/>
      <c r="E42" s="17"/>
    </row>
    <row r="43" spans="1:5" ht="15.75" x14ac:dyDescent="0.25">
      <c r="A43" s="18" t="s">
        <v>8</v>
      </c>
      <c r="B43" s="19">
        <f>E22</f>
        <v>49247.100000000006</v>
      </c>
      <c r="C43" s="17"/>
      <c r="D43" s="17"/>
      <c r="E43" s="17"/>
    </row>
    <row r="44" spans="1:5" ht="15.75" x14ac:dyDescent="0.25">
      <c r="A44" s="18" t="s">
        <v>37</v>
      </c>
      <c r="B44" s="19">
        <f>E34</f>
        <v>4360</v>
      </c>
      <c r="C44" s="17"/>
      <c r="D44" s="17"/>
      <c r="E44" s="17"/>
    </row>
    <row r="45" spans="1:5" ht="15.75" x14ac:dyDescent="0.25">
      <c r="A45" s="18" t="s">
        <v>46</v>
      </c>
      <c r="B45" s="19">
        <f>E38</f>
        <v>2371.6</v>
      </c>
      <c r="C45" s="17"/>
      <c r="D45" s="17"/>
      <c r="E45" s="17"/>
    </row>
    <row r="46" spans="1:5" ht="15.75" x14ac:dyDescent="0.25">
      <c r="A46" s="160" t="s">
        <v>65</v>
      </c>
      <c r="B46" s="22">
        <f>SUM(B43:B45)</f>
        <v>55978.700000000004</v>
      </c>
      <c r="C46" s="17"/>
      <c r="D46" s="17"/>
      <c r="E46" s="17"/>
    </row>
    <row r="47" spans="1:5" ht="15.75" x14ac:dyDescent="0.25">
      <c r="A47" s="17"/>
      <c r="B47" s="17"/>
      <c r="C47" s="17"/>
      <c r="D47" s="17"/>
      <c r="E47" s="17"/>
    </row>
    <row r="48" spans="1:5" ht="15.75" x14ac:dyDescent="0.25">
      <c r="A48" s="17"/>
      <c r="B48" s="17"/>
      <c r="C48" s="17"/>
      <c r="D48" s="17"/>
      <c r="E48" s="17"/>
    </row>
    <row r="49" spans="1:5" ht="15.75" x14ac:dyDescent="0.25">
      <c r="A49" s="209" t="s">
        <v>461</v>
      </c>
      <c r="B49" s="209"/>
      <c r="C49" s="209"/>
      <c r="D49" s="209"/>
      <c r="E49" s="17"/>
    </row>
    <row r="50" spans="1:5" ht="15.75" x14ac:dyDescent="0.25">
      <c r="A50" s="17" t="s">
        <v>54</v>
      </c>
      <c r="B50" s="17"/>
      <c r="C50" s="17"/>
      <c r="D50" s="17"/>
      <c r="E50" s="17"/>
    </row>
    <row r="51" spans="1:5" ht="15.75" x14ac:dyDescent="0.25">
      <c r="A51" s="209" t="s">
        <v>55</v>
      </c>
      <c r="B51" s="209"/>
      <c r="C51" s="209"/>
      <c r="D51" s="209"/>
      <c r="E51" s="17"/>
    </row>
    <row r="52" spans="1:5" ht="15.75" x14ac:dyDescent="0.25">
      <c r="A52" s="209" t="s">
        <v>56</v>
      </c>
      <c r="B52" s="209"/>
      <c r="C52" s="154"/>
      <c r="D52" s="154"/>
      <c r="E52" s="17"/>
    </row>
    <row r="53" spans="1:5" ht="15.75" x14ac:dyDescent="0.25">
      <c r="A53" s="209" t="s">
        <v>57</v>
      </c>
      <c r="B53" s="209"/>
      <c r="C53" s="209"/>
      <c r="D53" s="209"/>
      <c r="E53" s="17"/>
    </row>
    <row r="54" spans="1:5" ht="15.75" x14ac:dyDescent="0.25">
      <c r="A54" s="209" t="s">
        <v>58</v>
      </c>
      <c r="B54" s="209"/>
      <c r="C54" s="209"/>
      <c r="D54" s="209"/>
      <c r="E54" s="17"/>
    </row>
  </sheetData>
  <mergeCells count="23"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9:E9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7"/>
  <sheetViews>
    <sheetView topLeftCell="A34" workbookViewId="0">
      <selection activeCell="A8" sqref="A8:E8"/>
    </sheetView>
  </sheetViews>
  <sheetFormatPr defaultRowHeight="15" x14ac:dyDescent="0.25"/>
  <cols>
    <col min="1" max="1" width="36" bestFit="1" customWidth="1"/>
    <col min="2" max="2" width="13.140625" bestFit="1" customWidth="1"/>
    <col min="3" max="3" width="14.7109375" customWidth="1"/>
    <col min="4" max="4" width="14" customWidth="1"/>
    <col min="5" max="5" width="11.85546875" bestFit="1" customWidth="1"/>
  </cols>
  <sheetData>
    <row r="1" spans="1:5" x14ac:dyDescent="0.25">
      <c r="A1" s="210"/>
      <c r="B1" s="211" t="s">
        <v>0</v>
      </c>
      <c r="C1" s="211"/>
      <c r="D1" s="211"/>
      <c r="E1" s="211"/>
    </row>
    <row r="2" spans="1:5" x14ac:dyDescent="0.25">
      <c r="A2" s="210"/>
      <c r="B2" s="211"/>
      <c r="C2" s="211"/>
      <c r="D2" s="211"/>
      <c r="E2" s="211"/>
    </row>
    <row r="3" spans="1:5" ht="15.75" x14ac:dyDescent="0.25">
      <c r="A3" s="212" t="s">
        <v>222</v>
      </c>
      <c r="B3" s="212"/>
      <c r="C3" s="213" t="s">
        <v>223</v>
      </c>
      <c r="D3" s="214"/>
      <c r="E3" s="215"/>
    </row>
    <row r="4" spans="1:5" ht="15.75" x14ac:dyDescent="0.25">
      <c r="A4" s="216" t="s">
        <v>286</v>
      </c>
      <c r="B4" s="216"/>
      <c r="C4" s="213" t="s">
        <v>295</v>
      </c>
      <c r="D4" s="214"/>
      <c r="E4" s="215"/>
    </row>
    <row r="5" spans="1:5" ht="15.75" x14ac:dyDescent="0.25">
      <c r="A5" s="220" t="s">
        <v>512</v>
      </c>
      <c r="B5" s="221"/>
      <c r="C5" s="213" t="s">
        <v>546</v>
      </c>
      <c r="D5" s="214"/>
      <c r="E5" s="215"/>
    </row>
    <row r="6" spans="1:5" ht="15.75" x14ac:dyDescent="0.25">
      <c r="A6" s="156" t="s">
        <v>548</v>
      </c>
      <c r="B6" s="150"/>
      <c r="C6" s="213" t="s">
        <v>547</v>
      </c>
      <c r="D6" s="214"/>
      <c r="E6" s="215"/>
    </row>
    <row r="7" spans="1:5" x14ac:dyDescent="0.25">
      <c r="A7" s="222" t="s">
        <v>224</v>
      </c>
      <c r="B7" s="223"/>
      <c r="C7" s="223"/>
      <c r="D7" s="223"/>
      <c r="E7" s="224"/>
    </row>
    <row r="8" spans="1:5" x14ac:dyDescent="0.25">
      <c r="A8" s="225" t="s">
        <v>6</v>
      </c>
      <c r="B8" s="225"/>
      <c r="C8" s="225"/>
      <c r="D8" s="225"/>
      <c r="E8" s="225"/>
    </row>
    <row r="9" spans="1:5" x14ac:dyDescent="0.25">
      <c r="A9" s="219" t="s">
        <v>7</v>
      </c>
      <c r="B9" s="219"/>
      <c r="C9" s="219"/>
      <c r="D9" s="219"/>
      <c r="E9" s="21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24" t="s">
        <v>78</v>
      </c>
      <c r="B11" s="65" t="s">
        <v>79</v>
      </c>
      <c r="C11" s="74">
        <v>10</v>
      </c>
      <c r="D11" s="26">
        <v>260</v>
      </c>
      <c r="E11" s="26">
        <v>2600</v>
      </c>
    </row>
    <row r="12" spans="1:5" x14ac:dyDescent="0.25">
      <c r="A12" s="24" t="s">
        <v>225</v>
      </c>
      <c r="B12" s="65" t="s">
        <v>14</v>
      </c>
      <c r="C12" s="74">
        <v>0.36</v>
      </c>
      <c r="D12" s="31">
        <v>4200</v>
      </c>
      <c r="E12" s="26">
        <v>1512</v>
      </c>
    </row>
    <row r="13" spans="1:5" x14ac:dyDescent="0.25">
      <c r="A13" s="24" t="s">
        <v>29</v>
      </c>
      <c r="B13" s="55" t="s">
        <v>79</v>
      </c>
      <c r="C13" s="24">
        <v>0.08</v>
      </c>
      <c r="D13" s="26">
        <v>94</v>
      </c>
      <c r="E13" s="31">
        <v>7.5200000000000005</v>
      </c>
    </row>
    <row r="14" spans="1:5" x14ac:dyDescent="0.25">
      <c r="A14" s="24" t="s">
        <v>30</v>
      </c>
      <c r="B14" s="55" t="s">
        <v>92</v>
      </c>
      <c r="C14" s="24">
        <v>1</v>
      </c>
      <c r="D14" s="26">
        <v>74</v>
      </c>
      <c r="E14" s="31">
        <v>74</v>
      </c>
    </row>
    <row r="15" spans="1:5" x14ac:dyDescent="0.25">
      <c r="A15" s="24" t="s">
        <v>21</v>
      </c>
      <c r="B15" s="55" t="s">
        <v>79</v>
      </c>
      <c r="C15" s="24">
        <v>1.8</v>
      </c>
      <c r="D15" s="26">
        <v>52</v>
      </c>
      <c r="E15" s="31">
        <v>93.600000000000009</v>
      </c>
    </row>
    <row r="16" spans="1:5" x14ac:dyDescent="0.25">
      <c r="A16" s="24" t="s">
        <v>29</v>
      </c>
      <c r="B16" s="55" t="s">
        <v>92</v>
      </c>
      <c r="C16" s="24">
        <v>1</v>
      </c>
      <c r="D16" s="26">
        <v>94</v>
      </c>
      <c r="E16" s="31">
        <v>94</v>
      </c>
    </row>
    <row r="17" spans="1:5" x14ac:dyDescent="0.25">
      <c r="A17" s="24" t="s">
        <v>22</v>
      </c>
      <c r="B17" s="55" t="s">
        <v>92</v>
      </c>
      <c r="C17" s="24">
        <v>0.1</v>
      </c>
      <c r="D17" s="26">
        <v>211.92</v>
      </c>
      <c r="E17" s="31">
        <v>21.192</v>
      </c>
    </row>
    <row r="18" spans="1:5" x14ac:dyDescent="0.25">
      <c r="A18" s="24" t="s">
        <v>23</v>
      </c>
      <c r="B18" s="55">
        <v>0</v>
      </c>
      <c r="C18" s="24">
        <v>0.4</v>
      </c>
      <c r="D18" s="26">
        <v>38</v>
      </c>
      <c r="E18" s="31">
        <v>15.200000000000001</v>
      </c>
    </row>
    <row r="19" spans="1:5" x14ac:dyDescent="0.25">
      <c r="A19" s="24" t="s">
        <v>147</v>
      </c>
      <c r="B19" s="55" t="s">
        <v>92</v>
      </c>
      <c r="C19" s="24">
        <v>0.15</v>
      </c>
      <c r="D19" s="26">
        <v>26.27</v>
      </c>
      <c r="E19" s="31">
        <v>3.9404999999999997</v>
      </c>
    </row>
    <row r="20" spans="1:5" x14ac:dyDescent="0.25">
      <c r="A20" s="24" t="s">
        <v>24</v>
      </c>
      <c r="B20" s="55" t="s">
        <v>92</v>
      </c>
      <c r="C20" s="24">
        <v>0.2</v>
      </c>
      <c r="D20" s="26">
        <v>158</v>
      </c>
      <c r="E20" s="31">
        <v>31.6</v>
      </c>
    </row>
    <row r="21" spans="1:5" x14ac:dyDescent="0.25">
      <c r="A21" s="24" t="s">
        <v>25</v>
      </c>
      <c r="B21" s="55" t="s">
        <v>92</v>
      </c>
      <c r="C21" s="24">
        <v>1</v>
      </c>
      <c r="D21" s="26">
        <v>325</v>
      </c>
      <c r="E21" s="31">
        <v>325</v>
      </c>
    </row>
    <row r="22" spans="1:5" x14ac:dyDescent="0.25">
      <c r="A22" s="24" t="s">
        <v>32</v>
      </c>
      <c r="B22" s="55" t="s">
        <v>92</v>
      </c>
      <c r="C22" s="24">
        <v>1.5</v>
      </c>
      <c r="D22" s="26">
        <v>123</v>
      </c>
      <c r="E22" s="31">
        <v>184.5</v>
      </c>
    </row>
    <row r="23" spans="1:5" x14ac:dyDescent="0.25">
      <c r="A23" s="24" t="s">
        <v>33</v>
      </c>
      <c r="B23" s="55" t="s">
        <v>79</v>
      </c>
      <c r="C23" s="24">
        <v>0.6</v>
      </c>
      <c r="D23" s="26">
        <v>28</v>
      </c>
      <c r="E23" s="31">
        <v>16.8</v>
      </c>
    </row>
    <row r="24" spans="1:5" x14ac:dyDescent="0.25">
      <c r="A24" s="24" t="s">
        <v>20</v>
      </c>
      <c r="B24" s="55" t="s">
        <v>92</v>
      </c>
      <c r="C24" s="24">
        <v>0.1</v>
      </c>
      <c r="D24" s="26">
        <v>95</v>
      </c>
      <c r="E24" s="31">
        <v>9.5</v>
      </c>
    </row>
    <row r="25" spans="1:5" x14ac:dyDescent="0.25">
      <c r="A25" s="24" t="s">
        <v>147</v>
      </c>
      <c r="B25" s="55" t="s">
        <v>14</v>
      </c>
      <c r="C25" s="24">
        <v>0.22</v>
      </c>
      <c r="D25" s="26">
        <v>26.27</v>
      </c>
      <c r="E25" s="31">
        <v>5.7793999999999999</v>
      </c>
    </row>
    <row r="26" spans="1:5" x14ac:dyDescent="0.25">
      <c r="A26" s="6" t="s">
        <v>36</v>
      </c>
      <c r="B26" s="6"/>
      <c r="C26" s="7"/>
      <c r="D26" s="7"/>
      <c r="E26" s="7">
        <v>4994.6319000000012</v>
      </c>
    </row>
    <row r="27" spans="1:5" x14ac:dyDescent="0.25">
      <c r="A27" s="1" t="s">
        <v>37</v>
      </c>
      <c r="B27" s="1"/>
      <c r="C27" s="36"/>
      <c r="D27" s="1"/>
      <c r="E27" s="1"/>
    </row>
    <row r="28" spans="1:5" x14ac:dyDescent="0.25">
      <c r="A28" s="10" t="s">
        <v>299</v>
      </c>
      <c r="B28" s="10" t="s">
        <v>116</v>
      </c>
      <c r="C28" s="10">
        <v>1</v>
      </c>
      <c r="D28" s="51">
        <v>143</v>
      </c>
      <c r="E28" s="12">
        <v>143</v>
      </c>
    </row>
    <row r="29" spans="1:5" x14ac:dyDescent="0.25">
      <c r="A29" s="10" t="s">
        <v>453</v>
      </c>
      <c r="B29" s="10" t="s">
        <v>116</v>
      </c>
      <c r="C29" s="10">
        <v>3</v>
      </c>
      <c r="D29" s="51">
        <v>143</v>
      </c>
      <c r="E29" s="12">
        <v>429</v>
      </c>
    </row>
    <row r="30" spans="1:5" x14ac:dyDescent="0.25">
      <c r="A30" s="10" t="s">
        <v>454</v>
      </c>
      <c r="B30" s="10" t="s">
        <v>116</v>
      </c>
      <c r="C30" s="10">
        <v>3.5</v>
      </c>
      <c r="D30" s="51">
        <v>143</v>
      </c>
      <c r="E30" s="12">
        <v>500.5</v>
      </c>
    </row>
    <row r="31" spans="1:5" x14ac:dyDescent="0.25">
      <c r="A31" s="10" t="s">
        <v>199</v>
      </c>
      <c r="B31" s="10" t="s">
        <v>116</v>
      </c>
      <c r="C31" s="10">
        <v>2</v>
      </c>
      <c r="D31" s="51">
        <v>143</v>
      </c>
      <c r="E31" s="12">
        <v>286</v>
      </c>
    </row>
    <row r="32" spans="1:5" x14ac:dyDescent="0.25">
      <c r="A32" s="10" t="s">
        <v>117</v>
      </c>
      <c r="B32" s="10" t="s">
        <v>116</v>
      </c>
      <c r="C32" s="13">
        <v>2</v>
      </c>
      <c r="D32" s="51">
        <v>143</v>
      </c>
      <c r="E32" s="12">
        <v>286</v>
      </c>
    </row>
    <row r="33" spans="1:5" x14ac:dyDescent="0.25">
      <c r="A33" s="10" t="s">
        <v>455</v>
      </c>
      <c r="B33" s="10" t="s">
        <v>116</v>
      </c>
      <c r="C33" s="13">
        <v>1</v>
      </c>
      <c r="D33" s="51">
        <v>143</v>
      </c>
      <c r="E33" s="12">
        <v>143</v>
      </c>
    </row>
    <row r="34" spans="1:5" x14ac:dyDescent="0.25">
      <c r="A34" s="10" t="s">
        <v>456</v>
      </c>
      <c r="B34" s="10" t="s">
        <v>116</v>
      </c>
      <c r="C34" s="13">
        <v>2</v>
      </c>
      <c r="D34" s="51">
        <v>143</v>
      </c>
      <c r="E34" s="12">
        <v>286</v>
      </c>
    </row>
    <row r="35" spans="1:5" x14ac:dyDescent="0.25">
      <c r="A35" s="10" t="s">
        <v>457</v>
      </c>
      <c r="B35" s="10" t="s">
        <v>116</v>
      </c>
      <c r="C35" s="13">
        <v>1</v>
      </c>
      <c r="D35" s="51">
        <v>143</v>
      </c>
      <c r="E35" s="12">
        <v>143</v>
      </c>
    </row>
    <row r="36" spans="1:5" x14ac:dyDescent="0.25">
      <c r="A36" s="10" t="s">
        <v>458</v>
      </c>
      <c r="B36" s="10" t="s">
        <v>116</v>
      </c>
      <c r="C36" s="13">
        <v>1</v>
      </c>
      <c r="D36" s="51">
        <v>143</v>
      </c>
      <c r="E36" s="12">
        <v>143</v>
      </c>
    </row>
    <row r="37" spans="1:5" x14ac:dyDescent="0.25">
      <c r="A37" s="10" t="s">
        <v>459</v>
      </c>
      <c r="B37" s="10" t="s">
        <v>116</v>
      </c>
      <c r="C37" s="13">
        <v>1</v>
      </c>
      <c r="D37" s="51">
        <v>143</v>
      </c>
      <c r="E37" s="12">
        <v>143</v>
      </c>
    </row>
    <row r="38" spans="1:5" x14ac:dyDescent="0.25">
      <c r="A38" s="6" t="s">
        <v>45</v>
      </c>
      <c r="B38" s="6"/>
      <c r="C38" s="7"/>
      <c r="D38" s="7"/>
      <c r="E38" s="7">
        <v>2502.5</v>
      </c>
    </row>
    <row r="39" spans="1:5" x14ac:dyDescent="0.25">
      <c r="A39" s="1" t="s">
        <v>46</v>
      </c>
      <c r="B39" s="1"/>
      <c r="C39" s="36"/>
      <c r="D39" s="1"/>
      <c r="E39" s="1"/>
    </row>
    <row r="40" spans="1:5" x14ac:dyDescent="0.25">
      <c r="A40" s="10" t="s">
        <v>300</v>
      </c>
      <c r="B40" s="10" t="s">
        <v>116</v>
      </c>
      <c r="C40" s="13">
        <v>1.5</v>
      </c>
      <c r="D40" s="12">
        <v>250</v>
      </c>
      <c r="E40" s="12">
        <v>375</v>
      </c>
    </row>
    <row r="41" spans="1:5" x14ac:dyDescent="0.25">
      <c r="A41" s="6" t="s">
        <v>51</v>
      </c>
      <c r="B41" s="6"/>
      <c r="C41" s="7"/>
      <c r="D41" s="7"/>
      <c r="E41" s="7">
        <v>375</v>
      </c>
    </row>
    <row r="42" spans="1:5" x14ac:dyDescent="0.25">
      <c r="A42" s="47" t="s">
        <v>52</v>
      </c>
      <c r="B42" s="47"/>
      <c r="C42" s="48"/>
      <c r="D42" s="47"/>
      <c r="E42" s="159">
        <v>7872.1319000000012</v>
      </c>
    </row>
    <row r="43" spans="1:5" ht="15.75" x14ac:dyDescent="0.25">
      <c r="A43" s="17"/>
      <c r="B43" s="17"/>
      <c r="C43" s="17"/>
      <c r="D43" s="17"/>
      <c r="E43" s="17"/>
    </row>
    <row r="44" spans="1:5" ht="15.75" x14ac:dyDescent="0.25">
      <c r="A44" s="17"/>
      <c r="B44" s="17"/>
      <c r="C44" s="17"/>
      <c r="D44" s="17"/>
      <c r="E44" s="17"/>
    </row>
    <row r="45" spans="1:5" ht="15.75" x14ac:dyDescent="0.25">
      <c r="A45" s="231" t="s">
        <v>53</v>
      </c>
      <c r="B45" s="232"/>
      <c r="C45" s="17"/>
      <c r="D45" s="17"/>
      <c r="E45" s="17"/>
    </row>
    <row r="46" spans="1:5" ht="15.75" x14ac:dyDescent="0.25">
      <c r="A46" s="18" t="s">
        <v>8</v>
      </c>
      <c r="B46" s="19">
        <v>4994.6319000000012</v>
      </c>
      <c r="C46" s="17"/>
      <c r="D46" s="17"/>
      <c r="E46" s="17"/>
    </row>
    <row r="47" spans="1:5" ht="15.75" x14ac:dyDescent="0.25">
      <c r="A47" s="18" t="s">
        <v>37</v>
      </c>
      <c r="B47" s="19">
        <v>2502.5</v>
      </c>
      <c r="C47" s="17"/>
      <c r="D47" s="17"/>
      <c r="E47" s="17"/>
    </row>
    <row r="48" spans="1:5" ht="15.75" x14ac:dyDescent="0.25">
      <c r="A48" s="18" t="s">
        <v>46</v>
      </c>
      <c r="B48" s="19">
        <v>375</v>
      </c>
      <c r="C48" s="17"/>
      <c r="D48" s="17"/>
      <c r="E48" s="17"/>
    </row>
    <row r="49" spans="1:5" ht="15.75" x14ac:dyDescent="0.25">
      <c r="A49" s="160" t="s">
        <v>65</v>
      </c>
      <c r="B49" s="22">
        <v>7872.1319000000012</v>
      </c>
      <c r="C49" s="17"/>
      <c r="D49" s="17"/>
      <c r="E49" s="17"/>
    </row>
    <row r="50" spans="1:5" ht="15.75" x14ac:dyDescent="0.25">
      <c r="A50" s="17"/>
      <c r="B50" s="17"/>
      <c r="C50" s="17"/>
      <c r="D50" s="17"/>
      <c r="E50" s="17"/>
    </row>
    <row r="51" spans="1:5" ht="15.75" x14ac:dyDescent="0.25">
      <c r="A51" s="17"/>
      <c r="B51" s="17"/>
      <c r="C51" s="17"/>
      <c r="D51" s="17"/>
      <c r="E51" s="17"/>
    </row>
    <row r="52" spans="1:5" ht="15.75" x14ac:dyDescent="0.25">
      <c r="A52" s="209" t="s">
        <v>461</v>
      </c>
      <c r="B52" s="209"/>
      <c r="C52" s="209"/>
      <c r="D52" s="209"/>
      <c r="E52" s="17"/>
    </row>
    <row r="53" spans="1:5" ht="15.75" x14ac:dyDescent="0.25">
      <c r="A53" s="17" t="s">
        <v>54</v>
      </c>
      <c r="B53" s="17"/>
      <c r="C53" s="17"/>
      <c r="D53" s="17"/>
      <c r="E53" s="17"/>
    </row>
    <row r="54" spans="1:5" ht="15.75" x14ac:dyDescent="0.25">
      <c r="A54" s="209" t="s">
        <v>55</v>
      </c>
      <c r="B54" s="209"/>
      <c r="C54" s="209"/>
      <c r="D54" s="209"/>
      <c r="E54" s="17"/>
    </row>
    <row r="55" spans="1:5" ht="15.75" x14ac:dyDescent="0.25">
      <c r="A55" s="209" t="s">
        <v>56</v>
      </c>
      <c r="B55" s="209"/>
      <c r="C55" s="154"/>
      <c r="D55" s="154"/>
      <c r="E55" s="17"/>
    </row>
    <row r="56" spans="1:5" ht="15.75" x14ac:dyDescent="0.25">
      <c r="A56" s="209" t="s">
        <v>57</v>
      </c>
      <c r="B56" s="209"/>
      <c r="C56" s="209"/>
      <c r="D56" s="209"/>
      <c r="E56" s="17"/>
    </row>
    <row r="57" spans="1:5" ht="15.75" x14ac:dyDescent="0.25">
      <c r="A57" s="209" t="s">
        <v>58</v>
      </c>
      <c r="B57" s="209"/>
      <c r="C57" s="209"/>
      <c r="D57" s="209"/>
      <c r="E57" s="17"/>
    </row>
  </sheetData>
  <mergeCells count="22">
    <mergeCell ref="A56:B56"/>
    <mergeCell ref="C56:D56"/>
    <mergeCell ref="A57:B57"/>
    <mergeCell ref="C57:D57"/>
    <mergeCell ref="A45:B45"/>
    <mergeCell ref="A52:B52"/>
    <mergeCell ref="C52:D52"/>
    <mergeCell ref="A54:B54"/>
    <mergeCell ref="C54:D54"/>
    <mergeCell ref="A55:B55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37" workbookViewId="0">
      <selection activeCell="A51" sqref="A51:B51"/>
    </sheetView>
  </sheetViews>
  <sheetFormatPr defaultRowHeight="15" x14ac:dyDescent="0.25"/>
  <cols>
    <col min="1" max="1" width="30" bestFit="1" customWidth="1"/>
    <col min="2" max="2" width="18.42578125" customWidth="1"/>
    <col min="3" max="3" width="13.28515625" bestFit="1" customWidth="1"/>
    <col min="4" max="4" width="12.42578125" bestFit="1" customWidth="1"/>
    <col min="5" max="5" width="13.140625" bestFit="1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x14ac:dyDescent="0.25">
      <c r="A2" s="228"/>
      <c r="B2" s="211"/>
      <c r="C2" s="211"/>
      <c r="D2" s="211"/>
      <c r="E2" s="211"/>
    </row>
    <row r="3" spans="1:5" ht="15.75" x14ac:dyDescent="0.25">
      <c r="A3" s="212" t="s">
        <v>489</v>
      </c>
      <c r="B3" s="212"/>
      <c r="C3" s="213" t="s">
        <v>291</v>
      </c>
      <c r="D3" s="214"/>
      <c r="E3" s="215"/>
    </row>
    <row r="4" spans="1:5" ht="15.75" x14ac:dyDescent="0.25">
      <c r="A4" s="216" t="s">
        <v>286</v>
      </c>
      <c r="B4" s="216"/>
      <c r="C4" s="213" t="s">
        <v>490</v>
      </c>
      <c r="D4" s="214"/>
      <c r="E4" s="215"/>
    </row>
    <row r="5" spans="1:5" ht="15.75" x14ac:dyDescent="0.25">
      <c r="A5" s="220" t="s">
        <v>491</v>
      </c>
      <c r="B5" s="221"/>
      <c r="C5" s="213" t="s">
        <v>296</v>
      </c>
      <c r="D5" s="214"/>
      <c r="E5" s="215"/>
    </row>
    <row r="6" spans="1:5" ht="15.75" x14ac:dyDescent="0.25">
      <c r="A6" s="217" t="s">
        <v>492</v>
      </c>
      <c r="B6" s="218"/>
      <c r="C6" s="213" t="s">
        <v>297</v>
      </c>
      <c r="D6" s="214"/>
      <c r="E6" s="215"/>
    </row>
    <row r="7" spans="1:5" x14ac:dyDescent="0.25">
      <c r="A7" s="222" t="s">
        <v>466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493</v>
      </c>
      <c r="B11" s="24" t="s">
        <v>9</v>
      </c>
      <c r="C11" s="24">
        <v>0.2</v>
      </c>
      <c r="D11" s="26">
        <v>4600</v>
      </c>
      <c r="E11" s="26">
        <v>920</v>
      </c>
    </row>
    <row r="12" spans="1:5" x14ac:dyDescent="0.25">
      <c r="A12" s="24" t="s">
        <v>189</v>
      </c>
      <c r="B12" s="24" t="s">
        <v>14</v>
      </c>
      <c r="C12" s="24">
        <v>1</v>
      </c>
      <c r="D12" s="26">
        <v>300</v>
      </c>
      <c r="E12" s="26">
        <v>300</v>
      </c>
    </row>
    <row r="13" spans="1:5" x14ac:dyDescent="0.25">
      <c r="A13" s="24" t="s">
        <v>467</v>
      </c>
      <c r="B13" s="24" t="s">
        <v>14</v>
      </c>
      <c r="C13" s="24">
        <v>0.4</v>
      </c>
      <c r="D13" s="26">
        <v>3900</v>
      </c>
      <c r="E13" s="26">
        <v>1560</v>
      </c>
    </row>
    <row r="14" spans="1:5" x14ac:dyDescent="0.25">
      <c r="A14" s="24" t="s">
        <v>494</v>
      </c>
      <c r="B14" s="24" t="s">
        <v>14</v>
      </c>
      <c r="C14" s="24">
        <v>0.5</v>
      </c>
      <c r="D14" s="26">
        <v>2700</v>
      </c>
      <c r="E14" s="26">
        <v>1350</v>
      </c>
    </row>
    <row r="15" spans="1:5" x14ac:dyDescent="0.25">
      <c r="A15" s="24" t="s">
        <v>468</v>
      </c>
      <c r="B15" s="24" t="s">
        <v>14</v>
      </c>
      <c r="C15" s="24">
        <v>0.8</v>
      </c>
      <c r="D15" s="26">
        <v>4845</v>
      </c>
      <c r="E15" s="26">
        <v>3876</v>
      </c>
    </row>
    <row r="16" spans="1:5" x14ac:dyDescent="0.25">
      <c r="A16" s="24" t="s">
        <v>495</v>
      </c>
      <c r="B16" s="24" t="s">
        <v>79</v>
      </c>
      <c r="C16" s="24">
        <v>20</v>
      </c>
      <c r="D16" s="26">
        <v>9</v>
      </c>
      <c r="E16" s="26">
        <v>180</v>
      </c>
    </row>
    <row r="17" spans="1:5" x14ac:dyDescent="0.25">
      <c r="A17" s="24" t="s">
        <v>496</v>
      </c>
      <c r="B17" s="24" t="s">
        <v>497</v>
      </c>
      <c r="C17" s="24">
        <v>20</v>
      </c>
      <c r="D17" s="26">
        <v>5</v>
      </c>
      <c r="E17" s="26">
        <v>100</v>
      </c>
    </row>
    <row r="18" spans="1:5" x14ac:dyDescent="0.25">
      <c r="A18" s="24" t="s">
        <v>498</v>
      </c>
      <c r="B18" s="24" t="s">
        <v>497</v>
      </c>
      <c r="C18" s="24">
        <v>200</v>
      </c>
      <c r="D18" s="26">
        <v>5.5</v>
      </c>
      <c r="E18" s="26">
        <v>1100</v>
      </c>
    </row>
    <row r="19" spans="1:5" x14ac:dyDescent="0.25">
      <c r="A19" s="24" t="s">
        <v>499</v>
      </c>
      <c r="B19" s="24" t="s">
        <v>500</v>
      </c>
      <c r="C19" s="32">
        <v>2</v>
      </c>
      <c r="D19" s="26">
        <v>68</v>
      </c>
      <c r="E19" s="26">
        <v>136</v>
      </c>
    </row>
    <row r="20" spans="1:5" x14ac:dyDescent="0.25">
      <c r="A20" s="24" t="s">
        <v>501</v>
      </c>
      <c r="B20" s="24" t="s">
        <v>79</v>
      </c>
      <c r="C20" s="24">
        <v>2</v>
      </c>
      <c r="D20" s="26">
        <v>160</v>
      </c>
      <c r="E20" s="26">
        <v>320</v>
      </c>
    </row>
    <row r="21" spans="1:5" x14ac:dyDescent="0.25">
      <c r="A21" s="24" t="s">
        <v>502</v>
      </c>
      <c r="B21" s="24" t="s">
        <v>79</v>
      </c>
      <c r="C21" s="24">
        <v>1.2</v>
      </c>
      <c r="D21" s="26">
        <v>245</v>
      </c>
      <c r="E21" s="26">
        <v>294</v>
      </c>
    </row>
    <row r="22" spans="1:5" x14ac:dyDescent="0.25">
      <c r="A22" s="24" t="s">
        <v>503</v>
      </c>
      <c r="B22" s="24" t="s">
        <v>500</v>
      </c>
      <c r="C22" s="24">
        <v>0.5</v>
      </c>
      <c r="D22" s="26">
        <v>230</v>
      </c>
      <c r="E22" s="26">
        <v>115</v>
      </c>
    </row>
    <row r="23" spans="1:5" x14ac:dyDescent="0.25">
      <c r="A23" s="24" t="s">
        <v>504</v>
      </c>
      <c r="B23" s="24" t="s">
        <v>79</v>
      </c>
      <c r="C23" s="24">
        <v>2.5</v>
      </c>
      <c r="D23" s="26">
        <v>55</v>
      </c>
      <c r="E23" s="26">
        <v>137.5</v>
      </c>
    </row>
    <row r="24" spans="1:5" x14ac:dyDescent="0.25">
      <c r="A24" s="24" t="s">
        <v>477</v>
      </c>
      <c r="B24" s="24" t="s">
        <v>192</v>
      </c>
      <c r="C24" s="24">
        <v>1.2</v>
      </c>
      <c r="D24" s="26">
        <v>95</v>
      </c>
      <c r="E24" s="26">
        <v>114</v>
      </c>
    </row>
    <row r="25" spans="1:5" x14ac:dyDescent="0.25">
      <c r="A25" s="24" t="s">
        <v>505</v>
      </c>
      <c r="B25" s="24" t="s">
        <v>192</v>
      </c>
      <c r="C25" s="24">
        <v>1</v>
      </c>
      <c r="D25" s="26">
        <v>15</v>
      </c>
      <c r="E25" s="26">
        <v>15</v>
      </c>
    </row>
    <row r="26" spans="1:5" x14ac:dyDescent="0.25">
      <c r="A26" s="6" t="s">
        <v>36</v>
      </c>
      <c r="B26" s="41"/>
      <c r="C26" s="42"/>
      <c r="D26" s="42"/>
      <c r="E26" s="48">
        <v>10517.5</v>
      </c>
    </row>
    <row r="27" spans="1:5" x14ac:dyDescent="0.25">
      <c r="A27" s="23" t="s">
        <v>80</v>
      </c>
      <c r="B27" s="23"/>
      <c r="C27" s="172"/>
      <c r="D27" s="23"/>
      <c r="E27" s="1"/>
    </row>
    <row r="28" spans="1:5" x14ac:dyDescent="0.25">
      <c r="A28" s="24" t="s">
        <v>44</v>
      </c>
      <c r="B28" s="24" t="s">
        <v>48</v>
      </c>
      <c r="C28" s="24">
        <v>15</v>
      </c>
      <c r="D28" s="51">
        <v>110</v>
      </c>
      <c r="E28" s="26">
        <v>1650</v>
      </c>
    </row>
    <row r="29" spans="1:5" x14ac:dyDescent="0.25">
      <c r="A29" s="24" t="s">
        <v>506</v>
      </c>
      <c r="B29" s="24" t="s">
        <v>48</v>
      </c>
      <c r="C29" s="24">
        <v>15</v>
      </c>
      <c r="D29" s="51">
        <v>110</v>
      </c>
      <c r="E29" s="26">
        <v>1650</v>
      </c>
    </row>
    <row r="30" spans="1:5" x14ac:dyDescent="0.25">
      <c r="A30" s="24" t="s">
        <v>507</v>
      </c>
      <c r="B30" s="24" t="s">
        <v>48</v>
      </c>
      <c r="C30" s="24">
        <v>10</v>
      </c>
      <c r="D30" s="51">
        <v>110</v>
      </c>
      <c r="E30" s="26">
        <v>1100</v>
      </c>
    </row>
    <row r="31" spans="1:5" x14ac:dyDescent="0.25">
      <c r="A31" s="24" t="s">
        <v>508</v>
      </c>
      <c r="B31" s="24" t="s">
        <v>48</v>
      </c>
      <c r="C31" s="24">
        <v>15</v>
      </c>
      <c r="D31" s="51">
        <v>110</v>
      </c>
      <c r="E31" s="26">
        <v>1650</v>
      </c>
    </row>
    <row r="32" spans="1:5" x14ac:dyDescent="0.25">
      <c r="A32" s="24" t="s">
        <v>509</v>
      </c>
      <c r="B32" s="24" t="s">
        <v>48</v>
      </c>
      <c r="C32" s="24">
        <v>15</v>
      </c>
      <c r="D32" s="51">
        <v>110</v>
      </c>
      <c r="E32" s="26">
        <v>1650</v>
      </c>
    </row>
    <row r="33" spans="1:5" x14ac:dyDescent="0.25">
      <c r="A33" s="24" t="s">
        <v>199</v>
      </c>
      <c r="B33" s="24" t="s">
        <v>116</v>
      </c>
      <c r="C33" s="24">
        <v>2</v>
      </c>
      <c r="D33" s="51">
        <v>130</v>
      </c>
      <c r="E33" s="26">
        <v>260</v>
      </c>
    </row>
    <row r="34" spans="1:5" x14ac:dyDescent="0.25">
      <c r="A34" s="24" t="s">
        <v>128</v>
      </c>
      <c r="B34" s="24" t="s">
        <v>116</v>
      </c>
      <c r="C34" s="24">
        <v>3</v>
      </c>
      <c r="D34" s="51">
        <v>130</v>
      </c>
      <c r="E34" s="26">
        <v>390</v>
      </c>
    </row>
    <row r="35" spans="1:5" x14ac:dyDescent="0.25">
      <c r="A35" s="24" t="s">
        <v>233</v>
      </c>
      <c r="B35" s="24" t="s">
        <v>116</v>
      </c>
      <c r="C35" s="24">
        <v>10</v>
      </c>
      <c r="D35" s="51">
        <v>130</v>
      </c>
      <c r="E35" s="26">
        <v>1300</v>
      </c>
    </row>
    <row r="36" spans="1:5" x14ac:dyDescent="0.25">
      <c r="A36" s="6" t="s">
        <v>45</v>
      </c>
      <c r="B36" s="41"/>
      <c r="C36" s="42"/>
      <c r="D36" s="42"/>
      <c r="E36" s="48">
        <v>9650</v>
      </c>
    </row>
    <row r="37" spans="1:5" x14ac:dyDescent="0.25">
      <c r="A37" s="23" t="s">
        <v>202</v>
      </c>
      <c r="B37" s="23"/>
      <c r="C37" s="172"/>
      <c r="D37" s="23"/>
      <c r="E37" s="1"/>
    </row>
    <row r="38" spans="1:5" x14ac:dyDescent="0.25">
      <c r="A38" s="24" t="s">
        <v>488</v>
      </c>
      <c r="B38" s="24" t="s">
        <v>48</v>
      </c>
      <c r="C38" s="24">
        <v>30</v>
      </c>
      <c r="D38" s="51">
        <v>110</v>
      </c>
      <c r="E38" s="26">
        <v>3300</v>
      </c>
    </row>
    <row r="39" spans="1:5" x14ac:dyDescent="0.25">
      <c r="A39" s="24" t="s">
        <v>109</v>
      </c>
      <c r="B39" s="24" t="s">
        <v>158</v>
      </c>
      <c r="C39" s="24">
        <v>1</v>
      </c>
      <c r="D39" s="31">
        <v>1000</v>
      </c>
      <c r="E39" s="26">
        <v>1000</v>
      </c>
    </row>
    <row r="40" spans="1:5" x14ac:dyDescent="0.25">
      <c r="A40" s="6" t="s">
        <v>51</v>
      </c>
      <c r="B40" s="41"/>
      <c r="C40" s="42"/>
      <c r="D40" s="42"/>
      <c r="E40" s="48">
        <v>4300</v>
      </c>
    </row>
    <row r="41" spans="1:5" x14ac:dyDescent="0.25">
      <c r="A41" s="47" t="s">
        <v>65</v>
      </c>
      <c r="B41" s="47"/>
      <c r="C41" s="47"/>
      <c r="D41" s="47"/>
      <c r="E41" s="48">
        <v>24467.5</v>
      </c>
    </row>
    <row r="44" spans="1:5" x14ac:dyDescent="0.25">
      <c r="A44" s="231" t="s">
        <v>53</v>
      </c>
      <c r="B44" s="232"/>
    </row>
    <row r="45" spans="1:5" x14ac:dyDescent="0.25">
      <c r="A45" s="23" t="s">
        <v>143</v>
      </c>
      <c r="B45" s="33">
        <v>10517.5</v>
      </c>
    </row>
    <row r="46" spans="1:5" x14ac:dyDescent="0.25">
      <c r="A46" s="23" t="s">
        <v>80</v>
      </c>
      <c r="B46" s="33">
        <v>9650</v>
      </c>
    </row>
    <row r="47" spans="1:5" x14ac:dyDescent="0.25">
      <c r="A47" s="23" t="s">
        <v>202</v>
      </c>
      <c r="B47" s="33">
        <v>4300</v>
      </c>
    </row>
    <row r="48" spans="1:5" x14ac:dyDescent="0.25">
      <c r="A48" s="47" t="s">
        <v>65</v>
      </c>
      <c r="B48" s="48">
        <v>24467.5</v>
      </c>
    </row>
    <row r="51" spans="1:4" ht="15.75" x14ac:dyDescent="0.25">
      <c r="A51" s="209" t="s">
        <v>461</v>
      </c>
      <c r="B51" s="209"/>
      <c r="C51" s="233"/>
      <c r="D51" s="233"/>
    </row>
    <row r="52" spans="1:4" x14ac:dyDescent="0.25">
      <c r="A52" t="s">
        <v>54</v>
      </c>
    </row>
    <row r="53" spans="1:4" ht="15.75" x14ac:dyDescent="0.25">
      <c r="A53" s="209" t="s">
        <v>55</v>
      </c>
      <c r="B53" s="209"/>
      <c r="C53" s="209"/>
      <c r="D53" s="209"/>
    </row>
    <row r="54" spans="1:4" ht="15.75" x14ac:dyDescent="0.25">
      <c r="A54" s="209" t="s">
        <v>56</v>
      </c>
      <c r="B54" s="209"/>
      <c r="C54" s="209"/>
      <c r="D54" s="209"/>
    </row>
    <row r="55" spans="1:4" ht="15.75" x14ac:dyDescent="0.25">
      <c r="A55" s="209" t="s">
        <v>57</v>
      </c>
      <c r="B55" s="209"/>
      <c r="C55" s="209"/>
      <c r="D55" s="209"/>
    </row>
    <row r="56" spans="1:4" ht="15.75" x14ac:dyDescent="0.25">
      <c r="A56" s="209" t="s">
        <v>58</v>
      </c>
      <c r="B56" s="209"/>
    </row>
  </sheetData>
  <mergeCells count="23">
    <mergeCell ref="A54:B54"/>
    <mergeCell ref="C54:D54"/>
    <mergeCell ref="A55:B55"/>
    <mergeCell ref="C55:D55"/>
    <mergeCell ref="A56:B56"/>
    <mergeCell ref="A9:E9"/>
    <mergeCell ref="A44:B44"/>
    <mergeCell ref="A51:B51"/>
    <mergeCell ref="C51:D51"/>
    <mergeCell ref="A53:B53"/>
    <mergeCell ref="C53:D5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3" workbookViewId="0">
      <selection activeCell="A5" sqref="A5:B5"/>
    </sheetView>
  </sheetViews>
  <sheetFormatPr defaultRowHeight="15" x14ac:dyDescent="0.25"/>
  <cols>
    <col min="1" max="1" width="32.140625" bestFit="1" customWidth="1"/>
    <col min="2" max="2" width="16.42578125" customWidth="1"/>
    <col min="3" max="3" width="13.28515625" bestFit="1" customWidth="1"/>
    <col min="4" max="4" width="12.42578125" bestFit="1" customWidth="1"/>
    <col min="5" max="5" width="14.7109375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26.2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462</v>
      </c>
      <c r="B3" s="212"/>
      <c r="C3" s="213" t="s">
        <v>329</v>
      </c>
      <c r="D3" s="214"/>
      <c r="E3" s="215"/>
    </row>
    <row r="4" spans="1:5" ht="15.75" x14ac:dyDescent="0.25">
      <c r="A4" s="216" t="s">
        <v>286</v>
      </c>
      <c r="B4" s="216"/>
      <c r="C4" s="213" t="s">
        <v>463</v>
      </c>
      <c r="D4" s="214"/>
      <c r="E4" s="215"/>
    </row>
    <row r="5" spans="1:5" ht="15.75" x14ac:dyDescent="0.25">
      <c r="A5" s="220" t="s">
        <v>512</v>
      </c>
      <c r="B5" s="221"/>
      <c r="C5" s="213" t="s">
        <v>324</v>
      </c>
      <c r="D5" s="214"/>
      <c r="E5" s="215"/>
    </row>
    <row r="6" spans="1:5" ht="15.75" x14ac:dyDescent="0.25">
      <c r="A6" s="217" t="s">
        <v>464</v>
      </c>
      <c r="B6" s="218"/>
      <c r="C6" s="213" t="s">
        <v>465</v>
      </c>
      <c r="D6" s="214"/>
      <c r="E6" s="215"/>
    </row>
    <row r="7" spans="1:5" x14ac:dyDescent="0.25">
      <c r="A7" s="222" t="s">
        <v>466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78</v>
      </c>
      <c r="B11" s="24" t="s">
        <v>9</v>
      </c>
      <c r="C11" s="24">
        <v>0.5</v>
      </c>
      <c r="D11" s="26">
        <v>1700</v>
      </c>
      <c r="E11" s="26">
        <v>850</v>
      </c>
    </row>
    <row r="12" spans="1:5" x14ac:dyDescent="0.25">
      <c r="A12" s="24" t="s">
        <v>189</v>
      </c>
      <c r="B12" s="24" t="s">
        <v>14</v>
      </c>
      <c r="C12" s="24">
        <v>1</v>
      </c>
      <c r="D12" s="26">
        <v>300</v>
      </c>
      <c r="E12" s="26">
        <v>300</v>
      </c>
    </row>
    <row r="13" spans="1:5" x14ac:dyDescent="0.25">
      <c r="A13" s="24" t="s">
        <v>467</v>
      </c>
      <c r="B13" s="24" t="s">
        <v>14</v>
      </c>
      <c r="C13" s="24">
        <v>0.4</v>
      </c>
      <c r="D13" s="26">
        <v>3900</v>
      </c>
      <c r="E13" s="26">
        <v>1560</v>
      </c>
    </row>
    <row r="14" spans="1:5" x14ac:dyDescent="0.25">
      <c r="A14" s="24" t="s">
        <v>67</v>
      </c>
      <c r="B14" s="24" t="s">
        <v>14</v>
      </c>
      <c r="C14" s="24">
        <v>5</v>
      </c>
      <c r="D14" s="26">
        <v>500</v>
      </c>
      <c r="E14" s="26">
        <v>2500</v>
      </c>
    </row>
    <row r="15" spans="1:5" x14ac:dyDescent="0.25">
      <c r="A15" s="24" t="s">
        <v>468</v>
      </c>
      <c r="B15" s="24" t="s">
        <v>14</v>
      </c>
      <c r="C15" s="24">
        <v>0.25</v>
      </c>
      <c r="D15" s="26">
        <v>4845</v>
      </c>
      <c r="E15" s="26">
        <v>1211.25</v>
      </c>
    </row>
    <row r="16" spans="1:5" x14ac:dyDescent="0.25">
      <c r="A16" s="24" t="s">
        <v>469</v>
      </c>
      <c r="B16" s="24" t="s">
        <v>14</v>
      </c>
      <c r="C16" s="24">
        <v>0.5</v>
      </c>
      <c r="D16" s="26">
        <v>4450</v>
      </c>
      <c r="E16" s="26">
        <v>2225</v>
      </c>
    </row>
    <row r="17" spans="1:5" x14ac:dyDescent="0.25">
      <c r="A17" s="24" t="s">
        <v>470</v>
      </c>
      <c r="B17" s="24" t="s">
        <v>14</v>
      </c>
      <c r="C17" s="24">
        <v>0.25</v>
      </c>
      <c r="D17" s="26">
        <v>3000</v>
      </c>
      <c r="E17" s="26">
        <v>750</v>
      </c>
    </row>
    <row r="18" spans="1:5" x14ac:dyDescent="0.25">
      <c r="A18" s="24" t="s">
        <v>471</v>
      </c>
      <c r="B18" s="24" t="s">
        <v>192</v>
      </c>
      <c r="C18" s="32">
        <v>2</v>
      </c>
      <c r="D18" s="26">
        <v>120</v>
      </c>
      <c r="E18" s="26">
        <v>240</v>
      </c>
    </row>
    <row r="19" spans="1:5" x14ac:dyDescent="0.25">
      <c r="A19" s="24" t="s">
        <v>472</v>
      </c>
      <c r="B19" s="24" t="s">
        <v>192</v>
      </c>
      <c r="C19" s="24">
        <v>0.08</v>
      </c>
      <c r="D19" s="26">
        <v>276</v>
      </c>
      <c r="E19" s="26">
        <v>22.080000000000002</v>
      </c>
    </row>
    <row r="20" spans="1:5" x14ac:dyDescent="0.25">
      <c r="A20" s="24" t="s">
        <v>473</v>
      </c>
      <c r="B20" s="24" t="s">
        <v>192</v>
      </c>
      <c r="C20" s="24">
        <v>2</v>
      </c>
      <c r="D20" s="26">
        <v>76</v>
      </c>
      <c r="E20" s="26">
        <v>152</v>
      </c>
    </row>
    <row r="21" spans="1:5" x14ac:dyDescent="0.25">
      <c r="A21" s="24" t="s">
        <v>474</v>
      </c>
      <c r="B21" s="24" t="s">
        <v>192</v>
      </c>
      <c r="C21" s="24">
        <v>0.8</v>
      </c>
      <c r="D21" s="26">
        <v>110</v>
      </c>
      <c r="E21" s="26">
        <v>88</v>
      </c>
    </row>
    <row r="22" spans="1:5" x14ac:dyDescent="0.25">
      <c r="A22" s="24" t="s">
        <v>475</v>
      </c>
      <c r="B22" s="24" t="s">
        <v>192</v>
      </c>
      <c r="C22" s="24">
        <v>3</v>
      </c>
      <c r="D22" s="26">
        <v>47</v>
      </c>
      <c r="E22" s="26">
        <v>141</v>
      </c>
    </row>
    <row r="23" spans="1:5" x14ac:dyDescent="0.25">
      <c r="A23" s="24" t="s">
        <v>476</v>
      </c>
      <c r="B23" s="24" t="s">
        <v>192</v>
      </c>
      <c r="C23" s="24">
        <v>1</v>
      </c>
      <c r="D23" s="26">
        <v>230</v>
      </c>
      <c r="E23" s="26">
        <v>230</v>
      </c>
    </row>
    <row r="24" spans="1:5" x14ac:dyDescent="0.25">
      <c r="A24" s="24" t="s">
        <v>477</v>
      </c>
      <c r="B24" s="24" t="s">
        <v>192</v>
      </c>
      <c r="C24" s="24">
        <v>1.5</v>
      </c>
      <c r="D24" s="26">
        <v>78</v>
      </c>
      <c r="E24" s="26">
        <v>117</v>
      </c>
    </row>
    <row r="25" spans="1:5" x14ac:dyDescent="0.25">
      <c r="A25" s="24" t="s">
        <v>478</v>
      </c>
      <c r="B25" s="24" t="s">
        <v>192</v>
      </c>
      <c r="C25" s="24">
        <v>3</v>
      </c>
      <c r="D25" s="26">
        <v>26</v>
      </c>
      <c r="E25" s="26">
        <v>78</v>
      </c>
    </row>
    <row r="26" spans="1:5" x14ac:dyDescent="0.25">
      <c r="A26" s="24" t="s">
        <v>479</v>
      </c>
      <c r="B26" s="24" t="s">
        <v>192</v>
      </c>
      <c r="C26" s="24">
        <v>2</v>
      </c>
      <c r="D26" s="26">
        <v>67</v>
      </c>
      <c r="E26" s="26">
        <v>134</v>
      </c>
    </row>
    <row r="27" spans="1:5" x14ac:dyDescent="0.25">
      <c r="A27" s="24" t="s">
        <v>480</v>
      </c>
      <c r="B27" s="24" t="s">
        <v>192</v>
      </c>
      <c r="C27" s="24">
        <v>4</v>
      </c>
      <c r="D27" s="26">
        <v>20</v>
      </c>
      <c r="E27" s="26">
        <v>80</v>
      </c>
    </row>
    <row r="28" spans="1:5" x14ac:dyDescent="0.25">
      <c r="A28" s="24" t="s">
        <v>481</v>
      </c>
      <c r="B28" s="24" t="s">
        <v>192</v>
      </c>
      <c r="C28" s="24">
        <v>2</v>
      </c>
      <c r="D28" s="26">
        <v>6</v>
      </c>
      <c r="E28" s="26">
        <v>12</v>
      </c>
    </row>
    <row r="29" spans="1:5" x14ac:dyDescent="0.25">
      <c r="A29" s="24" t="s">
        <v>482</v>
      </c>
      <c r="B29" s="24" t="s">
        <v>192</v>
      </c>
      <c r="C29" s="24">
        <v>2</v>
      </c>
      <c r="D29" s="26">
        <v>20</v>
      </c>
      <c r="E29" s="26">
        <v>40</v>
      </c>
    </row>
    <row r="30" spans="1:5" x14ac:dyDescent="0.25">
      <c r="A30" s="6" t="s">
        <v>36</v>
      </c>
      <c r="B30" s="41"/>
      <c r="C30" s="42"/>
      <c r="D30" s="42"/>
      <c r="E30" s="48">
        <v>10730.33</v>
      </c>
    </row>
    <row r="31" spans="1:5" x14ac:dyDescent="0.25">
      <c r="A31" s="23" t="s">
        <v>80</v>
      </c>
      <c r="B31" s="23"/>
      <c r="C31" s="172"/>
      <c r="D31" s="23"/>
      <c r="E31" s="1"/>
    </row>
    <row r="32" spans="1:5" x14ac:dyDescent="0.25">
      <c r="A32" s="24" t="s">
        <v>483</v>
      </c>
      <c r="B32" s="24" t="s">
        <v>116</v>
      </c>
      <c r="C32" s="24">
        <v>3</v>
      </c>
      <c r="D32" s="51">
        <v>130</v>
      </c>
      <c r="E32" s="26">
        <v>390</v>
      </c>
    </row>
    <row r="33" spans="1:5" x14ac:dyDescent="0.25">
      <c r="A33" s="24" t="s">
        <v>81</v>
      </c>
      <c r="B33" s="24" t="s">
        <v>116</v>
      </c>
      <c r="C33" s="24">
        <v>1.5</v>
      </c>
      <c r="D33" s="51">
        <v>130</v>
      </c>
      <c r="E33" s="26">
        <v>195</v>
      </c>
    </row>
    <row r="34" spans="1:5" x14ac:dyDescent="0.25">
      <c r="A34" s="24" t="s">
        <v>195</v>
      </c>
      <c r="B34" s="24" t="s">
        <v>116</v>
      </c>
      <c r="C34" s="24">
        <v>2</v>
      </c>
      <c r="D34" s="51">
        <v>130</v>
      </c>
      <c r="E34" s="26">
        <v>260</v>
      </c>
    </row>
    <row r="35" spans="1:5" x14ac:dyDescent="0.25">
      <c r="A35" s="24" t="s">
        <v>484</v>
      </c>
      <c r="B35" s="24" t="s">
        <v>116</v>
      </c>
      <c r="C35" s="24">
        <v>4</v>
      </c>
      <c r="D35" s="51">
        <v>130</v>
      </c>
      <c r="E35" s="26">
        <v>520</v>
      </c>
    </row>
    <row r="36" spans="1:5" x14ac:dyDescent="0.25">
      <c r="A36" s="24" t="s">
        <v>197</v>
      </c>
      <c r="B36" s="24" t="s">
        <v>48</v>
      </c>
      <c r="C36" s="24">
        <v>2.5</v>
      </c>
      <c r="D36" s="51">
        <v>110</v>
      </c>
      <c r="E36" s="26">
        <v>275</v>
      </c>
    </row>
    <row r="37" spans="1:5" x14ac:dyDescent="0.25">
      <c r="A37" s="24" t="s">
        <v>485</v>
      </c>
      <c r="B37" s="24" t="s">
        <v>48</v>
      </c>
      <c r="C37" s="24">
        <v>10</v>
      </c>
      <c r="D37" s="51">
        <v>110</v>
      </c>
      <c r="E37" s="26">
        <v>1100</v>
      </c>
    </row>
    <row r="38" spans="1:5" x14ac:dyDescent="0.25">
      <c r="A38" s="24" t="s">
        <v>199</v>
      </c>
      <c r="B38" s="24" t="s">
        <v>116</v>
      </c>
      <c r="C38" s="24">
        <v>2</v>
      </c>
      <c r="D38" s="51">
        <v>110</v>
      </c>
      <c r="E38" s="26">
        <v>220</v>
      </c>
    </row>
    <row r="39" spans="1:5" x14ac:dyDescent="0.25">
      <c r="A39" s="24" t="s">
        <v>44</v>
      </c>
      <c r="B39" s="24" t="s">
        <v>48</v>
      </c>
      <c r="C39" s="24">
        <v>2</v>
      </c>
      <c r="D39" s="51">
        <v>110</v>
      </c>
      <c r="E39" s="26">
        <v>220</v>
      </c>
    </row>
    <row r="40" spans="1:5" x14ac:dyDescent="0.25">
      <c r="A40" s="24" t="s">
        <v>486</v>
      </c>
      <c r="B40" s="24" t="s">
        <v>116</v>
      </c>
      <c r="C40" s="24">
        <v>3</v>
      </c>
      <c r="D40" s="51">
        <v>130</v>
      </c>
      <c r="E40" s="26">
        <v>390</v>
      </c>
    </row>
    <row r="41" spans="1:5" x14ac:dyDescent="0.25">
      <c r="A41" s="24" t="s">
        <v>487</v>
      </c>
      <c r="B41" s="24" t="s">
        <v>116</v>
      </c>
      <c r="C41" s="24">
        <v>4.5</v>
      </c>
      <c r="D41" s="51">
        <v>130</v>
      </c>
      <c r="E41" s="26">
        <v>585</v>
      </c>
    </row>
    <row r="42" spans="1:5" x14ac:dyDescent="0.25">
      <c r="A42" s="6" t="s">
        <v>45</v>
      </c>
      <c r="B42" s="41"/>
      <c r="C42" s="42"/>
      <c r="D42" s="42"/>
      <c r="E42" s="48">
        <v>4155</v>
      </c>
    </row>
    <row r="43" spans="1:5" x14ac:dyDescent="0.25">
      <c r="A43" s="23" t="s">
        <v>202</v>
      </c>
      <c r="B43" s="23"/>
      <c r="C43" s="172"/>
      <c r="D43" s="23"/>
      <c r="E43" s="1"/>
    </row>
    <row r="44" spans="1:5" x14ac:dyDescent="0.25">
      <c r="A44" s="24" t="s">
        <v>488</v>
      </c>
      <c r="B44" s="24" t="s">
        <v>48</v>
      </c>
      <c r="C44" s="24">
        <v>10</v>
      </c>
      <c r="D44" s="51">
        <v>110</v>
      </c>
      <c r="E44" s="26">
        <v>1100</v>
      </c>
    </row>
    <row r="45" spans="1:5" x14ac:dyDescent="0.25">
      <c r="A45" s="24" t="s">
        <v>135</v>
      </c>
      <c r="B45" s="24" t="s">
        <v>116</v>
      </c>
      <c r="C45" s="24">
        <v>10</v>
      </c>
      <c r="D45" s="31">
        <v>110</v>
      </c>
      <c r="E45" s="26">
        <v>1100</v>
      </c>
    </row>
    <row r="46" spans="1:5" x14ac:dyDescent="0.25">
      <c r="A46" s="24" t="s">
        <v>109</v>
      </c>
      <c r="B46" s="24" t="s">
        <v>158</v>
      </c>
      <c r="C46" s="24">
        <v>1</v>
      </c>
      <c r="D46" s="31">
        <v>1000</v>
      </c>
      <c r="E46" s="26">
        <v>1000</v>
      </c>
    </row>
    <row r="47" spans="1:5" x14ac:dyDescent="0.25">
      <c r="A47" s="6" t="s">
        <v>51</v>
      </c>
      <c r="B47" s="41"/>
      <c r="C47" s="42"/>
      <c r="D47" s="42"/>
      <c r="E47" s="48">
        <v>3200</v>
      </c>
    </row>
    <row r="48" spans="1:5" x14ac:dyDescent="0.25">
      <c r="A48" s="47" t="s">
        <v>65</v>
      </c>
      <c r="B48" s="47"/>
      <c r="C48" s="47"/>
      <c r="D48" s="47"/>
      <c r="E48" s="48">
        <v>18085.330000000002</v>
      </c>
    </row>
    <row r="51" spans="1:4" x14ac:dyDescent="0.25">
      <c r="A51" s="231" t="s">
        <v>53</v>
      </c>
      <c r="B51" s="232"/>
    </row>
    <row r="52" spans="1:4" x14ac:dyDescent="0.25">
      <c r="A52" s="23" t="s">
        <v>143</v>
      </c>
      <c r="B52" s="33">
        <v>10730.33</v>
      </c>
    </row>
    <row r="53" spans="1:4" x14ac:dyDescent="0.25">
      <c r="A53" s="23" t="s">
        <v>80</v>
      </c>
      <c r="B53" s="33">
        <v>4155</v>
      </c>
    </row>
    <row r="54" spans="1:4" x14ac:dyDescent="0.25">
      <c r="A54" s="23" t="s">
        <v>202</v>
      </c>
      <c r="B54" s="33">
        <v>3200</v>
      </c>
    </row>
    <row r="55" spans="1:4" x14ac:dyDescent="0.25">
      <c r="A55" s="47" t="s">
        <v>65</v>
      </c>
      <c r="B55" s="48">
        <v>18085.330000000002</v>
      </c>
    </row>
    <row r="58" spans="1:4" ht="15.75" x14ac:dyDescent="0.25">
      <c r="A58" s="209" t="s">
        <v>461</v>
      </c>
      <c r="B58" s="209"/>
      <c r="C58" s="233"/>
      <c r="D58" s="233"/>
    </row>
    <row r="59" spans="1:4" x14ac:dyDescent="0.25">
      <c r="A59" t="s">
        <v>54</v>
      </c>
    </row>
    <row r="60" spans="1:4" ht="15.75" x14ac:dyDescent="0.25">
      <c r="A60" s="209" t="s">
        <v>55</v>
      </c>
      <c r="B60" s="209"/>
      <c r="C60" s="209"/>
      <c r="D60" s="209"/>
    </row>
    <row r="61" spans="1:4" ht="15.75" x14ac:dyDescent="0.25">
      <c r="A61" s="209" t="s">
        <v>56</v>
      </c>
      <c r="B61" s="209"/>
      <c r="C61" s="209"/>
      <c r="D61" s="209"/>
    </row>
    <row r="62" spans="1:4" ht="15.75" x14ac:dyDescent="0.25">
      <c r="A62" s="209" t="s">
        <v>57</v>
      </c>
      <c r="B62" s="209"/>
      <c r="C62" s="209"/>
      <c r="D62" s="209"/>
    </row>
    <row r="63" spans="1:4" ht="15.75" x14ac:dyDescent="0.25">
      <c r="A63" s="209" t="s">
        <v>58</v>
      </c>
      <c r="B63" s="209"/>
    </row>
  </sheetData>
  <mergeCells count="23">
    <mergeCell ref="A61:B61"/>
    <mergeCell ref="C61:D61"/>
    <mergeCell ref="A62:B62"/>
    <mergeCell ref="C62:D62"/>
    <mergeCell ref="A63:B63"/>
    <mergeCell ref="A9:E9"/>
    <mergeCell ref="A51:B51"/>
    <mergeCell ref="A58:B58"/>
    <mergeCell ref="C58:D58"/>
    <mergeCell ref="A60:B60"/>
    <mergeCell ref="C60:D60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workbookViewId="0">
      <selection activeCell="A5" sqref="A5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8" customHeight="1" x14ac:dyDescent="0.25">
      <c r="A1" s="243"/>
      <c r="B1" s="245" t="s">
        <v>0</v>
      </c>
      <c r="C1" s="246"/>
      <c r="D1" s="246"/>
      <c r="E1" s="247"/>
    </row>
    <row r="2" spans="1:5" ht="26.25" customHeight="1" x14ac:dyDescent="0.25">
      <c r="A2" s="244"/>
      <c r="B2" s="248"/>
      <c r="C2" s="249"/>
      <c r="D2" s="249"/>
      <c r="E2" s="250"/>
    </row>
    <row r="3" spans="1:5" x14ac:dyDescent="0.25">
      <c r="A3" s="263" t="s">
        <v>301</v>
      </c>
      <c r="B3" s="264"/>
      <c r="C3" s="264"/>
      <c r="D3" s="264"/>
      <c r="E3" s="265"/>
    </row>
    <row r="4" spans="1:5" x14ac:dyDescent="0.25">
      <c r="A4" s="258" t="s">
        <v>59</v>
      </c>
      <c r="B4" s="259"/>
      <c r="C4" s="259"/>
      <c r="D4" s="259"/>
      <c r="E4" s="260"/>
    </row>
    <row r="5" spans="1:5" x14ac:dyDescent="0.25">
      <c r="A5" s="80" t="s">
        <v>274</v>
      </c>
      <c r="B5" s="69"/>
      <c r="C5" s="69"/>
      <c r="D5" s="69"/>
      <c r="E5" s="70"/>
    </row>
    <row r="6" spans="1:5" x14ac:dyDescent="0.25">
      <c r="A6" s="217" t="s">
        <v>513</v>
      </c>
      <c r="B6" s="259"/>
      <c r="C6" s="259"/>
      <c r="D6" s="259"/>
      <c r="E6" s="260"/>
    </row>
    <row r="7" spans="1:5" x14ac:dyDescent="0.25">
      <c r="A7" s="240" t="s">
        <v>142</v>
      </c>
      <c r="B7" s="241"/>
      <c r="C7" s="241"/>
      <c r="D7" s="241"/>
      <c r="E7" s="242"/>
    </row>
    <row r="8" spans="1:5" x14ac:dyDescent="0.25">
      <c r="A8" s="237" t="s">
        <v>7</v>
      </c>
      <c r="B8" s="238"/>
      <c r="C8" s="238"/>
      <c r="D8" s="238"/>
      <c r="E8" s="239"/>
    </row>
    <row r="9" spans="1:5" x14ac:dyDescent="0.25">
      <c r="A9" s="23" t="s">
        <v>143</v>
      </c>
      <c r="B9" s="23" t="s">
        <v>9</v>
      </c>
      <c r="C9" s="23" t="s">
        <v>237</v>
      </c>
      <c r="D9" s="23" t="s">
        <v>11</v>
      </c>
      <c r="E9" s="39" t="s">
        <v>238</v>
      </c>
    </row>
    <row r="10" spans="1:5" x14ac:dyDescent="0.25">
      <c r="A10" s="24" t="s">
        <v>302</v>
      </c>
      <c r="B10" s="24" t="s">
        <v>79</v>
      </c>
      <c r="C10" s="24">
        <v>30</v>
      </c>
      <c r="D10" s="26">
        <v>5.55</v>
      </c>
      <c r="E10" s="26">
        <f t="shared" ref="E10:E15" si="0">C10*D10</f>
        <v>166.5</v>
      </c>
    </row>
    <row r="11" spans="1:5" x14ac:dyDescent="0.25">
      <c r="A11" s="24" t="s">
        <v>303</v>
      </c>
      <c r="B11" s="24" t="s">
        <v>242</v>
      </c>
      <c r="C11" s="24">
        <v>4</v>
      </c>
      <c r="D11" s="26">
        <v>125</v>
      </c>
      <c r="E11" s="26">
        <f t="shared" si="0"/>
        <v>500</v>
      </c>
    </row>
    <row r="12" spans="1:5" x14ac:dyDescent="0.25">
      <c r="A12" s="24" t="s">
        <v>254</v>
      </c>
      <c r="B12" s="24" t="s">
        <v>242</v>
      </c>
      <c r="C12" s="40">
        <v>1.5</v>
      </c>
      <c r="D12" s="26">
        <v>3.5</v>
      </c>
      <c r="E12" s="26">
        <f t="shared" si="0"/>
        <v>5.25</v>
      </c>
    </row>
    <row r="13" spans="1:5" x14ac:dyDescent="0.25">
      <c r="A13" s="24" t="s">
        <v>252</v>
      </c>
      <c r="B13" s="24" t="s">
        <v>14</v>
      </c>
      <c r="C13" s="40">
        <v>6</v>
      </c>
      <c r="D13" s="26">
        <v>300</v>
      </c>
      <c r="E13" s="26">
        <f t="shared" si="0"/>
        <v>1800</v>
      </c>
    </row>
    <row r="14" spans="1:5" x14ac:dyDescent="0.25">
      <c r="A14" s="24" t="s">
        <v>304</v>
      </c>
      <c r="B14" s="24" t="s">
        <v>79</v>
      </c>
      <c r="C14" s="40">
        <v>900</v>
      </c>
      <c r="D14" s="26">
        <v>3</v>
      </c>
      <c r="E14" s="26">
        <f t="shared" si="0"/>
        <v>2700</v>
      </c>
    </row>
    <row r="15" spans="1:5" x14ac:dyDescent="0.25">
      <c r="A15" s="24" t="s">
        <v>305</v>
      </c>
      <c r="B15" s="24" t="s">
        <v>79</v>
      </c>
      <c r="C15" s="40">
        <v>2100</v>
      </c>
      <c r="D15" s="26">
        <v>1.1000000000000001</v>
      </c>
      <c r="E15" s="26">
        <f t="shared" si="0"/>
        <v>2310</v>
      </c>
    </row>
    <row r="16" spans="1:5" x14ac:dyDescent="0.25">
      <c r="A16" s="6" t="s">
        <v>36</v>
      </c>
      <c r="B16" s="41"/>
      <c r="C16" s="42"/>
      <c r="D16" s="42"/>
      <c r="E16" s="7">
        <f>SUM(E10:E15)</f>
        <v>7481.75</v>
      </c>
    </row>
    <row r="17" spans="1:5" x14ac:dyDescent="0.25">
      <c r="A17" s="30" t="s">
        <v>80</v>
      </c>
      <c r="B17" s="30"/>
      <c r="C17" s="43"/>
      <c r="D17" s="30"/>
      <c r="E17" s="8"/>
    </row>
    <row r="18" spans="1:5" x14ac:dyDescent="0.25">
      <c r="A18" s="44" t="s">
        <v>245</v>
      </c>
      <c r="B18" s="44" t="s">
        <v>50</v>
      </c>
      <c r="C18" s="45">
        <v>6</v>
      </c>
      <c r="D18" s="56">
        <v>100</v>
      </c>
      <c r="E18" s="56">
        <f>C18*D18</f>
        <v>600</v>
      </c>
    </row>
    <row r="19" spans="1:5" x14ac:dyDescent="0.25">
      <c r="A19" s="44" t="s">
        <v>306</v>
      </c>
      <c r="B19" s="44" t="s">
        <v>48</v>
      </c>
      <c r="C19" s="75">
        <v>33</v>
      </c>
      <c r="D19" s="56">
        <v>22</v>
      </c>
      <c r="E19" s="56">
        <f>C19*D19</f>
        <v>726</v>
      </c>
    </row>
    <row r="20" spans="1:5" x14ac:dyDescent="0.25">
      <c r="A20" s="6" t="s">
        <v>45</v>
      </c>
      <c r="B20" s="41"/>
      <c r="C20" s="42"/>
      <c r="D20" s="42"/>
      <c r="E20" s="7">
        <f>SUM(E18:E19)</f>
        <v>1326</v>
      </c>
    </row>
    <row r="21" spans="1:5" x14ac:dyDescent="0.25">
      <c r="A21" s="47" t="s">
        <v>65</v>
      </c>
      <c r="B21" s="47"/>
      <c r="C21" s="47"/>
      <c r="D21" s="47"/>
      <c r="E21" s="48">
        <f>SUM(E16,E20)</f>
        <v>8807.75</v>
      </c>
    </row>
    <row r="24" spans="1:5" x14ac:dyDescent="0.25">
      <c r="A24" s="231" t="s">
        <v>53</v>
      </c>
      <c r="B24" s="232"/>
    </row>
    <row r="25" spans="1:5" x14ac:dyDescent="0.25">
      <c r="A25" s="23" t="str">
        <f>A9</f>
        <v>1-Insumos</v>
      </c>
      <c r="B25" s="33">
        <f>E16</f>
        <v>7481.75</v>
      </c>
    </row>
    <row r="26" spans="1:5" x14ac:dyDescent="0.25">
      <c r="A26" s="30" t="str">
        <f>A17</f>
        <v>2-Serviços</v>
      </c>
      <c r="B26" s="33">
        <f>E20</f>
        <v>1326</v>
      </c>
    </row>
    <row r="27" spans="1:5" x14ac:dyDescent="0.25">
      <c r="A27" s="14" t="s">
        <v>65</v>
      </c>
      <c r="B27" s="48">
        <f>SUM(B25:B26)</f>
        <v>8807.75</v>
      </c>
    </row>
    <row r="30" spans="1:5" ht="15.75" x14ac:dyDescent="0.25">
      <c r="A30" s="209" t="s">
        <v>461</v>
      </c>
      <c r="B30" s="209"/>
      <c r="C30" s="233"/>
      <c r="D30" s="233"/>
    </row>
    <row r="31" spans="1:5" x14ac:dyDescent="0.25">
      <c r="A31" t="s">
        <v>54</v>
      </c>
    </row>
    <row r="32" spans="1:5" ht="15.75" x14ac:dyDescent="0.25">
      <c r="A32" s="209" t="s">
        <v>55</v>
      </c>
      <c r="B32" s="209"/>
      <c r="C32" s="209"/>
      <c r="D32" s="209"/>
    </row>
    <row r="33" spans="1:4" ht="15.75" x14ac:dyDescent="0.25">
      <c r="A33" s="209" t="s">
        <v>56</v>
      </c>
      <c r="B33" s="209"/>
      <c r="C33" s="209"/>
      <c r="D33" s="209"/>
    </row>
    <row r="34" spans="1:4" ht="15.75" x14ac:dyDescent="0.25">
      <c r="A34" s="209" t="s">
        <v>57</v>
      </c>
      <c r="B34" s="209"/>
      <c r="C34" s="209"/>
      <c r="D34" s="209"/>
    </row>
    <row r="35" spans="1:4" ht="15.75" x14ac:dyDescent="0.25">
      <c r="A35" s="209" t="s">
        <v>58</v>
      </c>
      <c r="B35" s="209"/>
    </row>
  </sheetData>
  <mergeCells count="17">
    <mergeCell ref="A1:A2"/>
    <mergeCell ref="B1:E2"/>
    <mergeCell ref="A3:E3"/>
    <mergeCell ref="A4:E4"/>
    <mergeCell ref="A6:E6"/>
    <mergeCell ref="C30:D30"/>
    <mergeCell ref="A32:B32"/>
    <mergeCell ref="C32:D32"/>
    <mergeCell ref="A35:B35"/>
    <mergeCell ref="A7:E7"/>
    <mergeCell ref="A33:B33"/>
    <mergeCell ref="C33:D33"/>
    <mergeCell ref="A34:B34"/>
    <mergeCell ref="C34:D34"/>
    <mergeCell ref="A8:E8"/>
    <mergeCell ref="A24:B24"/>
    <mergeCell ref="A30:B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3"/>
  <sheetViews>
    <sheetView workbookViewId="0">
      <selection activeCell="A7" sqref="A7:E7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3.42578125" bestFit="1" customWidth="1"/>
    <col min="5" max="5" width="15.140625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25.5" customHeight="1" x14ac:dyDescent="0.25">
      <c r="A2" s="228"/>
      <c r="B2" s="211"/>
      <c r="C2" s="211"/>
      <c r="D2" s="211"/>
      <c r="E2" s="211"/>
    </row>
    <row r="3" spans="1:5" x14ac:dyDescent="0.25">
      <c r="A3" s="263" t="s">
        <v>248</v>
      </c>
      <c r="B3" s="264"/>
      <c r="C3" s="264"/>
      <c r="D3" s="264"/>
      <c r="E3" s="265"/>
    </row>
    <row r="4" spans="1:5" x14ac:dyDescent="0.25">
      <c r="A4" s="258" t="s">
        <v>246</v>
      </c>
      <c r="B4" s="259"/>
      <c r="C4" s="259"/>
      <c r="D4" s="259"/>
      <c r="E4" s="260"/>
    </row>
    <row r="5" spans="1:5" x14ac:dyDescent="0.25">
      <c r="A5" s="258" t="s">
        <v>307</v>
      </c>
      <c r="B5" s="259"/>
      <c r="C5" s="259"/>
      <c r="D5" s="259"/>
      <c r="E5" s="260"/>
    </row>
    <row r="6" spans="1:5" x14ac:dyDescent="0.25">
      <c r="A6" s="90" t="s">
        <v>337</v>
      </c>
      <c r="B6" s="91"/>
      <c r="C6" s="91"/>
      <c r="D6" s="91"/>
      <c r="E6" s="92"/>
    </row>
    <row r="7" spans="1:5" x14ac:dyDescent="0.25">
      <c r="A7" s="177" t="s">
        <v>549</v>
      </c>
      <c r="B7" s="91"/>
      <c r="C7" s="91"/>
      <c r="D7" s="91"/>
      <c r="E7" s="92"/>
    </row>
    <row r="8" spans="1:5" x14ac:dyDescent="0.25">
      <c r="A8" s="258" t="s">
        <v>513</v>
      </c>
      <c r="B8" s="259"/>
      <c r="C8" s="259"/>
      <c r="D8" s="259"/>
      <c r="E8" s="260"/>
    </row>
    <row r="9" spans="1:5" x14ac:dyDescent="0.25">
      <c r="A9" s="229" t="s">
        <v>142</v>
      </c>
      <c r="B9" s="229"/>
      <c r="C9" s="229"/>
      <c r="D9" s="229"/>
      <c r="E9" s="229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23" t="s">
        <v>237</v>
      </c>
      <c r="D11" s="23" t="s">
        <v>11</v>
      </c>
      <c r="E11" s="39" t="s">
        <v>238</v>
      </c>
    </row>
    <row r="12" spans="1:5" x14ac:dyDescent="0.25">
      <c r="A12" s="24" t="s">
        <v>240</v>
      </c>
      <c r="B12" s="24" t="s">
        <v>79</v>
      </c>
      <c r="C12" s="40">
        <v>100</v>
      </c>
      <c r="D12" s="26">
        <v>3.05</v>
      </c>
      <c r="E12" s="26">
        <f t="shared" ref="E12:E13" si="0">C12*D12</f>
        <v>305</v>
      </c>
    </row>
    <row r="13" spans="1:5" x14ac:dyDescent="0.25">
      <c r="A13" s="24" t="s">
        <v>243</v>
      </c>
      <c r="B13" s="24" t="s">
        <v>242</v>
      </c>
      <c r="C13" s="40">
        <v>3</v>
      </c>
      <c r="D13" s="26">
        <v>3.5</v>
      </c>
      <c r="E13" s="26">
        <f t="shared" si="0"/>
        <v>10.5</v>
      </c>
    </row>
    <row r="14" spans="1:5" x14ac:dyDescent="0.25">
      <c r="A14" s="6" t="s">
        <v>36</v>
      </c>
      <c r="B14" s="41"/>
      <c r="C14" s="42"/>
      <c r="D14" s="42"/>
      <c r="E14" s="7">
        <f>SUM(E12:E13)</f>
        <v>315.5</v>
      </c>
    </row>
    <row r="15" spans="1:5" x14ac:dyDescent="0.25">
      <c r="A15" s="30" t="s">
        <v>80</v>
      </c>
      <c r="B15" s="30"/>
      <c r="C15" s="43"/>
      <c r="D15" s="30"/>
      <c r="E15" s="8"/>
    </row>
    <row r="16" spans="1:5" x14ac:dyDescent="0.25">
      <c r="A16" s="44" t="s">
        <v>244</v>
      </c>
      <c r="B16" s="44" t="s">
        <v>50</v>
      </c>
      <c r="C16" s="45">
        <v>1</v>
      </c>
      <c r="D16" s="56">
        <v>100</v>
      </c>
      <c r="E16" s="56">
        <v>100</v>
      </c>
    </row>
    <row r="17" spans="1:5" x14ac:dyDescent="0.25">
      <c r="A17" s="44" t="s">
        <v>245</v>
      </c>
      <c r="B17" s="44" t="s">
        <v>48</v>
      </c>
      <c r="C17" s="75">
        <v>1</v>
      </c>
      <c r="D17" s="56">
        <v>48</v>
      </c>
      <c r="E17" s="56">
        <v>48</v>
      </c>
    </row>
    <row r="18" spans="1:5" x14ac:dyDescent="0.25">
      <c r="A18" s="6" t="s">
        <v>51</v>
      </c>
      <c r="B18" s="41"/>
      <c r="C18" s="42"/>
      <c r="D18" s="42"/>
      <c r="E18" s="7">
        <v>148</v>
      </c>
    </row>
    <row r="19" spans="1:5" x14ac:dyDescent="0.25">
      <c r="A19" s="47" t="s">
        <v>65</v>
      </c>
      <c r="B19" s="47"/>
      <c r="C19" s="47"/>
      <c r="D19" s="47"/>
      <c r="E19" s="48">
        <f>SUM(E14,E18)</f>
        <v>463.5</v>
      </c>
    </row>
    <row r="22" spans="1:5" x14ac:dyDescent="0.25">
      <c r="A22" s="231" t="s">
        <v>53</v>
      </c>
      <c r="B22" s="232"/>
    </row>
    <row r="23" spans="1:5" x14ac:dyDescent="0.25">
      <c r="A23" s="23" t="s">
        <v>143</v>
      </c>
      <c r="B23" s="33">
        <f>E14</f>
        <v>315.5</v>
      </c>
    </row>
    <row r="24" spans="1:5" x14ac:dyDescent="0.25">
      <c r="A24" s="30" t="s">
        <v>80</v>
      </c>
      <c r="B24" s="33">
        <f>E18</f>
        <v>148</v>
      </c>
    </row>
    <row r="25" spans="1:5" x14ac:dyDescent="0.25">
      <c r="A25" s="14" t="s">
        <v>65</v>
      </c>
      <c r="B25" s="48">
        <f>E19</f>
        <v>463.5</v>
      </c>
    </row>
    <row r="28" spans="1:5" ht="15.75" x14ac:dyDescent="0.25">
      <c r="A28" s="209" t="s">
        <v>461</v>
      </c>
      <c r="B28" s="209"/>
      <c r="C28" s="233"/>
      <c r="D28" s="233"/>
    </row>
    <row r="29" spans="1:5" x14ac:dyDescent="0.25">
      <c r="A29" t="s">
        <v>54</v>
      </c>
    </row>
    <row r="30" spans="1:5" ht="15.75" x14ac:dyDescent="0.25">
      <c r="A30" s="209" t="s">
        <v>55</v>
      </c>
      <c r="B30" s="209"/>
      <c r="C30" s="209"/>
      <c r="D30" s="209"/>
    </row>
    <row r="31" spans="1:5" ht="15.75" x14ac:dyDescent="0.25">
      <c r="A31" s="209" t="s">
        <v>56</v>
      </c>
      <c r="B31" s="209"/>
      <c r="C31" s="209"/>
      <c r="D31" s="209"/>
    </row>
    <row r="32" spans="1:5" ht="15.75" x14ac:dyDescent="0.25">
      <c r="A32" s="209" t="s">
        <v>57</v>
      </c>
      <c r="B32" s="209"/>
      <c r="C32" s="209"/>
      <c r="D32" s="209"/>
    </row>
    <row r="33" spans="1:2" ht="15.75" x14ac:dyDescent="0.25">
      <c r="A33" s="209" t="s">
        <v>58</v>
      </c>
      <c r="B33" s="209"/>
    </row>
  </sheetData>
  <mergeCells count="18">
    <mergeCell ref="A31:B31"/>
    <mergeCell ref="C31:D31"/>
    <mergeCell ref="A32:B32"/>
    <mergeCell ref="C32:D32"/>
    <mergeCell ref="A33:B33"/>
    <mergeCell ref="A30:B30"/>
    <mergeCell ref="C30:D30"/>
    <mergeCell ref="A1:A2"/>
    <mergeCell ref="B1:E2"/>
    <mergeCell ref="A3:E3"/>
    <mergeCell ref="A4:E4"/>
    <mergeCell ref="A5:E5"/>
    <mergeCell ref="A8:E8"/>
    <mergeCell ref="A9:E9"/>
    <mergeCell ref="A10:E10"/>
    <mergeCell ref="A22:B22"/>
    <mergeCell ref="A28:B28"/>
    <mergeCell ref="C28:D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5"/>
  <sheetViews>
    <sheetView workbookViewId="0">
      <selection activeCell="H10" sqref="H10"/>
    </sheetView>
  </sheetViews>
  <sheetFormatPr defaultRowHeight="15" x14ac:dyDescent="0.25"/>
  <cols>
    <col min="1" max="1" width="26.42578125" customWidth="1"/>
    <col min="2" max="2" width="10.57031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33.75" customHeight="1" x14ac:dyDescent="0.25">
      <c r="A2" s="228"/>
      <c r="B2" s="211"/>
      <c r="C2" s="211"/>
      <c r="D2" s="211"/>
      <c r="E2" s="211"/>
    </row>
    <row r="3" spans="1:5" x14ac:dyDescent="0.25">
      <c r="A3" s="263" t="s">
        <v>248</v>
      </c>
      <c r="B3" s="264"/>
      <c r="C3" s="264"/>
      <c r="D3" s="264"/>
      <c r="E3" s="265"/>
    </row>
    <row r="4" spans="1:5" x14ac:dyDescent="0.25">
      <c r="A4" s="258" t="s">
        <v>249</v>
      </c>
      <c r="B4" s="259"/>
      <c r="C4" s="259"/>
      <c r="D4" s="259"/>
      <c r="E4" s="260"/>
    </row>
    <row r="5" spans="1:5" x14ac:dyDescent="0.25">
      <c r="A5" s="258" t="s">
        <v>307</v>
      </c>
      <c r="B5" s="259"/>
      <c r="C5" s="259"/>
      <c r="D5" s="259"/>
      <c r="E5" s="260"/>
    </row>
    <row r="6" spans="1:5" x14ac:dyDescent="0.25">
      <c r="A6" s="90" t="s">
        <v>337</v>
      </c>
      <c r="B6" s="91"/>
      <c r="C6" s="91"/>
      <c r="D6" s="91"/>
      <c r="E6" s="92"/>
    </row>
    <row r="7" spans="1:5" x14ac:dyDescent="0.25">
      <c r="A7" s="177" t="s">
        <v>549</v>
      </c>
      <c r="B7" s="178"/>
      <c r="C7" s="178"/>
      <c r="D7" s="178"/>
      <c r="E7" s="179"/>
    </row>
    <row r="8" spans="1:5" x14ac:dyDescent="0.25">
      <c r="A8" s="258" t="s">
        <v>513</v>
      </c>
      <c r="B8" s="259"/>
      <c r="C8" s="259"/>
      <c r="D8" s="259"/>
      <c r="E8" s="260"/>
    </row>
    <row r="9" spans="1:5" x14ac:dyDescent="0.25">
      <c r="A9" s="229" t="s">
        <v>142</v>
      </c>
      <c r="B9" s="229"/>
      <c r="C9" s="229"/>
      <c r="D9" s="229"/>
      <c r="E9" s="229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23" t="s">
        <v>237</v>
      </c>
      <c r="D11" s="23" t="s">
        <v>11</v>
      </c>
      <c r="E11" s="39" t="s">
        <v>238</v>
      </c>
    </row>
    <row r="12" spans="1:5" x14ac:dyDescent="0.25">
      <c r="A12" s="24" t="s">
        <v>247</v>
      </c>
      <c r="B12" s="24" t="s">
        <v>14</v>
      </c>
      <c r="C12" s="24">
        <v>0.17</v>
      </c>
      <c r="D12" s="26">
        <v>2380</v>
      </c>
      <c r="E12" s="26">
        <f>C12*D12</f>
        <v>404.6</v>
      </c>
    </row>
    <row r="13" spans="1:5" x14ac:dyDescent="0.25">
      <c r="A13" s="24" t="s">
        <v>240</v>
      </c>
      <c r="B13" s="24" t="s">
        <v>79</v>
      </c>
      <c r="C13" s="40">
        <v>90</v>
      </c>
      <c r="D13" s="26">
        <v>3.05</v>
      </c>
      <c r="E13" s="26">
        <f>C13*D13</f>
        <v>274.5</v>
      </c>
    </row>
    <row r="14" spans="1:5" x14ac:dyDescent="0.25">
      <c r="A14" s="24" t="s">
        <v>241</v>
      </c>
      <c r="B14" s="24" t="s">
        <v>242</v>
      </c>
      <c r="C14" s="40">
        <v>2</v>
      </c>
      <c r="D14" s="26">
        <v>2.5</v>
      </c>
      <c r="E14" s="26">
        <f>C14*D14</f>
        <v>5</v>
      </c>
    </row>
    <row r="15" spans="1:5" x14ac:dyDescent="0.25">
      <c r="A15" s="24" t="s">
        <v>243</v>
      </c>
      <c r="B15" s="24" t="s">
        <v>242</v>
      </c>
      <c r="C15" s="40">
        <v>3</v>
      </c>
      <c r="D15" s="26">
        <v>3.5</v>
      </c>
      <c r="E15" s="26">
        <f>C15*D15</f>
        <v>10.5</v>
      </c>
    </row>
    <row r="16" spans="1:5" x14ac:dyDescent="0.25">
      <c r="A16" s="6" t="s">
        <v>36</v>
      </c>
      <c r="B16" s="41"/>
      <c r="C16" s="42"/>
      <c r="D16" s="42"/>
      <c r="E16" s="7">
        <f>SUM(E12:E15)</f>
        <v>694.6</v>
      </c>
    </row>
    <row r="17" spans="1:5" x14ac:dyDescent="0.25">
      <c r="A17" s="30" t="s">
        <v>80</v>
      </c>
      <c r="B17" s="30"/>
      <c r="C17" s="43"/>
      <c r="D17" s="30"/>
      <c r="E17" s="8"/>
    </row>
    <row r="18" spans="1:5" x14ac:dyDescent="0.25">
      <c r="A18" s="44" t="s">
        <v>244</v>
      </c>
      <c r="B18" s="44" t="s">
        <v>50</v>
      </c>
      <c r="C18" s="45">
        <v>1</v>
      </c>
      <c r="D18" s="56">
        <v>100</v>
      </c>
      <c r="E18" s="56">
        <f>C18*D18</f>
        <v>100</v>
      </c>
    </row>
    <row r="19" spans="1:5" x14ac:dyDescent="0.25">
      <c r="A19" s="44" t="s">
        <v>245</v>
      </c>
      <c r="B19" s="44" t="s">
        <v>48</v>
      </c>
      <c r="C19" s="75">
        <v>1</v>
      </c>
      <c r="D19" s="56">
        <v>48</v>
      </c>
      <c r="E19" s="56">
        <f>C19*D19</f>
        <v>48</v>
      </c>
    </row>
    <row r="20" spans="1:5" x14ac:dyDescent="0.25">
      <c r="A20" s="6" t="s">
        <v>51</v>
      </c>
      <c r="B20" s="41"/>
      <c r="C20" s="42"/>
      <c r="D20" s="42"/>
      <c r="E20" s="7">
        <f>SUM(E18:E19)</f>
        <v>148</v>
      </c>
    </row>
    <row r="21" spans="1:5" x14ac:dyDescent="0.25">
      <c r="A21" s="47" t="s">
        <v>65</v>
      </c>
      <c r="B21" s="47"/>
      <c r="C21" s="47"/>
      <c r="D21" s="47"/>
      <c r="E21" s="48">
        <f>SUM(E16,E20)</f>
        <v>842.6</v>
      </c>
    </row>
    <row r="24" spans="1:5" x14ac:dyDescent="0.25">
      <c r="A24" s="231" t="s">
        <v>53</v>
      </c>
      <c r="B24" s="232"/>
    </row>
    <row r="25" spans="1:5" x14ac:dyDescent="0.25">
      <c r="A25" s="23" t="str">
        <f>A11</f>
        <v>1-Insumos</v>
      </c>
      <c r="B25" s="33">
        <f>E16</f>
        <v>694.6</v>
      </c>
    </row>
    <row r="26" spans="1:5" x14ac:dyDescent="0.25">
      <c r="A26" s="30" t="str">
        <f>A17</f>
        <v>2-Serviços</v>
      </c>
      <c r="B26" s="33">
        <f>E20</f>
        <v>148</v>
      </c>
    </row>
    <row r="27" spans="1:5" x14ac:dyDescent="0.25">
      <c r="A27" s="14" t="s">
        <v>65</v>
      </c>
      <c r="B27" s="48">
        <f>SUM(B25:B26)</f>
        <v>842.6</v>
      </c>
    </row>
    <row r="30" spans="1:5" ht="15.75" x14ac:dyDescent="0.25">
      <c r="A30" s="209" t="s">
        <v>461</v>
      </c>
      <c r="B30" s="209"/>
      <c r="C30" s="233"/>
      <c r="D30" s="233"/>
    </row>
    <row r="31" spans="1:5" x14ac:dyDescent="0.25">
      <c r="A31" t="s">
        <v>54</v>
      </c>
    </row>
    <row r="32" spans="1:5" ht="15.75" x14ac:dyDescent="0.25">
      <c r="A32" s="209" t="s">
        <v>55</v>
      </c>
      <c r="B32" s="209"/>
      <c r="C32" s="209"/>
      <c r="D32" s="209"/>
    </row>
    <row r="33" spans="1:4" ht="15.75" x14ac:dyDescent="0.25">
      <c r="A33" s="209" t="s">
        <v>56</v>
      </c>
      <c r="B33" s="209"/>
      <c r="C33" s="209"/>
      <c r="D33" s="209"/>
    </row>
    <row r="34" spans="1:4" ht="15.75" x14ac:dyDescent="0.25">
      <c r="A34" s="209" t="s">
        <v>57</v>
      </c>
      <c r="B34" s="209"/>
      <c r="C34" s="209"/>
      <c r="D34" s="209"/>
    </row>
    <row r="35" spans="1:4" ht="15.75" x14ac:dyDescent="0.25">
      <c r="A35" s="209" t="s">
        <v>58</v>
      </c>
      <c r="B35" s="209"/>
    </row>
  </sheetData>
  <mergeCells count="18">
    <mergeCell ref="A33:B33"/>
    <mergeCell ref="C33:D33"/>
    <mergeCell ref="A34:B34"/>
    <mergeCell ref="C34:D34"/>
    <mergeCell ref="A35:B35"/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5"/>
  <sheetViews>
    <sheetView workbookViewId="0">
      <selection activeCell="A7" sqref="A7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32.25" customHeight="1" x14ac:dyDescent="0.25">
      <c r="A2" s="228"/>
      <c r="B2" s="211"/>
      <c r="C2" s="211"/>
      <c r="D2" s="211"/>
      <c r="E2" s="211"/>
    </row>
    <row r="3" spans="1:5" x14ac:dyDescent="0.25">
      <c r="A3" s="263" t="s">
        <v>236</v>
      </c>
      <c r="B3" s="264"/>
      <c r="C3" s="264"/>
      <c r="D3" s="264"/>
      <c r="E3" s="265"/>
    </row>
    <row r="4" spans="1:5" x14ac:dyDescent="0.25">
      <c r="A4" s="258" t="s">
        <v>3</v>
      </c>
      <c r="B4" s="259"/>
      <c r="C4" s="259"/>
      <c r="D4" s="259"/>
      <c r="E4" s="260"/>
    </row>
    <row r="5" spans="1:5" x14ac:dyDescent="0.25">
      <c r="A5" s="258" t="s">
        <v>309</v>
      </c>
      <c r="B5" s="259"/>
      <c r="C5" s="259"/>
      <c r="D5" s="259"/>
      <c r="E5" s="260"/>
    </row>
    <row r="6" spans="1:5" x14ac:dyDescent="0.25">
      <c r="A6" s="90" t="s">
        <v>308</v>
      </c>
      <c r="B6" s="91"/>
      <c r="C6" s="91"/>
      <c r="D6" s="91"/>
      <c r="E6" s="92"/>
    </row>
    <row r="7" spans="1:5" x14ac:dyDescent="0.25">
      <c r="A7" s="90" t="s">
        <v>552</v>
      </c>
      <c r="B7" s="91"/>
      <c r="C7" s="91"/>
      <c r="D7" s="91"/>
      <c r="E7" s="92"/>
    </row>
    <row r="8" spans="1:5" x14ac:dyDescent="0.25">
      <c r="A8" s="258" t="s">
        <v>513</v>
      </c>
      <c r="B8" s="259"/>
      <c r="C8" s="259"/>
      <c r="D8" s="259"/>
      <c r="E8" s="260"/>
    </row>
    <row r="9" spans="1:5" x14ac:dyDescent="0.25">
      <c r="A9" s="229" t="s">
        <v>142</v>
      </c>
      <c r="B9" s="229"/>
      <c r="C9" s="229"/>
      <c r="D9" s="229"/>
      <c r="E9" s="229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23" t="s">
        <v>237</v>
      </c>
      <c r="D11" s="23" t="s">
        <v>11</v>
      </c>
      <c r="E11" s="39" t="s">
        <v>238</v>
      </c>
    </row>
    <row r="12" spans="1:5" x14ac:dyDescent="0.25">
      <c r="A12" s="24" t="s">
        <v>240</v>
      </c>
      <c r="B12" s="24" t="s">
        <v>79</v>
      </c>
      <c r="C12" s="40">
        <v>50</v>
      </c>
      <c r="D12" s="26">
        <v>3.05</v>
      </c>
      <c r="E12" s="26">
        <f>C12*D12</f>
        <v>152.5</v>
      </c>
    </row>
    <row r="13" spans="1:5" x14ac:dyDescent="0.25">
      <c r="A13" s="24" t="s">
        <v>241</v>
      </c>
      <c r="B13" s="24" t="s">
        <v>242</v>
      </c>
      <c r="C13" s="40">
        <v>2</v>
      </c>
      <c r="D13" s="26">
        <v>2.5</v>
      </c>
      <c r="E13" s="26">
        <f>C13*D13</f>
        <v>5</v>
      </c>
    </row>
    <row r="14" spans="1:5" x14ac:dyDescent="0.25">
      <c r="A14" s="24" t="s">
        <v>243</v>
      </c>
      <c r="B14" s="24" t="s">
        <v>242</v>
      </c>
      <c r="C14" s="40">
        <v>5</v>
      </c>
      <c r="D14" s="26">
        <v>10</v>
      </c>
      <c r="E14" s="26">
        <f>C14*D14</f>
        <v>50</v>
      </c>
    </row>
    <row r="15" spans="1:5" x14ac:dyDescent="0.25">
      <c r="A15" s="24" t="s">
        <v>333</v>
      </c>
      <c r="B15" s="24" t="s">
        <v>9</v>
      </c>
      <c r="C15" s="40">
        <v>1</v>
      </c>
      <c r="D15" s="26">
        <v>60</v>
      </c>
      <c r="E15" s="26">
        <f>C15*D15</f>
        <v>60</v>
      </c>
    </row>
    <row r="16" spans="1:5" x14ac:dyDescent="0.25">
      <c r="A16" s="47" t="s">
        <v>36</v>
      </c>
      <c r="B16" s="140"/>
      <c r="C16" s="141"/>
      <c r="D16" s="141"/>
      <c r="E16" s="48">
        <f>SUM(E12:E15)</f>
        <v>267.5</v>
      </c>
    </row>
    <row r="17" spans="1:5" x14ac:dyDescent="0.25">
      <c r="A17" s="30" t="s">
        <v>80</v>
      </c>
      <c r="B17" s="30"/>
      <c r="C17" s="43"/>
      <c r="D17" s="30"/>
      <c r="E17" s="8"/>
    </row>
    <row r="18" spans="1:5" x14ac:dyDescent="0.25">
      <c r="A18" s="44" t="s">
        <v>244</v>
      </c>
      <c r="B18" s="44" t="s">
        <v>50</v>
      </c>
      <c r="C18" s="45">
        <v>1</v>
      </c>
      <c r="D18" s="56">
        <v>100</v>
      </c>
      <c r="E18" s="56">
        <f>C18*D18</f>
        <v>100</v>
      </c>
    </row>
    <row r="19" spans="1:5" x14ac:dyDescent="0.25">
      <c r="A19" s="44" t="s">
        <v>245</v>
      </c>
      <c r="B19" s="44" t="s">
        <v>48</v>
      </c>
      <c r="C19" s="75">
        <v>1</v>
      </c>
      <c r="D19" s="56">
        <v>48</v>
      </c>
      <c r="E19" s="56">
        <f>C19*D19</f>
        <v>48</v>
      </c>
    </row>
    <row r="20" spans="1:5" x14ac:dyDescent="0.25">
      <c r="A20" s="6" t="s">
        <v>51</v>
      </c>
      <c r="B20" s="41"/>
      <c r="C20" s="42"/>
      <c r="D20" s="42"/>
      <c r="E20" s="7">
        <f>SUM(E18:E19)</f>
        <v>148</v>
      </c>
    </row>
    <row r="21" spans="1:5" x14ac:dyDescent="0.25">
      <c r="A21" s="47" t="s">
        <v>65</v>
      </c>
      <c r="B21" s="47"/>
      <c r="C21" s="47"/>
      <c r="D21" s="47"/>
      <c r="E21" s="48">
        <f>SUM(E16,E20)</f>
        <v>415.5</v>
      </c>
    </row>
    <row r="24" spans="1:5" x14ac:dyDescent="0.25">
      <c r="A24" s="231" t="s">
        <v>53</v>
      </c>
      <c r="B24" s="232"/>
    </row>
    <row r="25" spans="1:5" x14ac:dyDescent="0.25">
      <c r="A25" s="23" t="str">
        <f>A11</f>
        <v>1-Insumos</v>
      </c>
      <c r="B25" s="33">
        <f>E16</f>
        <v>267.5</v>
      </c>
    </row>
    <row r="26" spans="1:5" x14ac:dyDescent="0.25">
      <c r="A26" s="30" t="str">
        <f>A17</f>
        <v>2-Serviços</v>
      </c>
      <c r="B26" s="33">
        <f>E20</f>
        <v>148</v>
      </c>
    </row>
    <row r="27" spans="1:5" x14ac:dyDescent="0.25">
      <c r="A27" s="14" t="s">
        <v>65</v>
      </c>
      <c r="B27" s="48">
        <f>SUM(B25:B26)</f>
        <v>415.5</v>
      </c>
    </row>
    <row r="30" spans="1:5" ht="15.75" x14ac:dyDescent="0.25">
      <c r="A30" s="209" t="s">
        <v>461</v>
      </c>
      <c r="B30" s="209"/>
      <c r="C30" s="233"/>
      <c r="D30" s="233"/>
    </row>
    <row r="31" spans="1:5" x14ac:dyDescent="0.25">
      <c r="A31" t="s">
        <v>54</v>
      </c>
    </row>
    <row r="32" spans="1:5" ht="15.75" x14ac:dyDescent="0.25">
      <c r="A32" s="209" t="s">
        <v>55</v>
      </c>
      <c r="B32" s="209"/>
      <c r="C32" s="209"/>
      <c r="D32" s="209"/>
    </row>
    <row r="33" spans="1:4" ht="15.75" x14ac:dyDescent="0.25">
      <c r="A33" s="209" t="s">
        <v>56</v>
      </c>
      <c r="B33" s="209"/>
      <c r="C33" s="209"/>
      <c r="D33" s="209"/>
    </row>
    <row r="34" spans="1:4" ht="15.75" x14ac:dyDescent="0.25">
      <c r="A34" s="209" t="s">
        <v>57</v>
      </c>
      <c r="B34" s="209"/>
      <c r="C34" s="209"/>
      <c r="D34" s="209"/>
    </row>
    <row r="35" spans="1:4" ht="15.75" x14ac:dyDescent="0.25">
      <c r="A35" s="209" t="s">
        <v>58</v>
      </c>
      <c r="B35" s="209"/>
    </row>
  </sheetData>
  <mergeCells count="18">
    <mergeCell ref="A33:B33"/>
    <mergeCell ref="C33:D33"/>
    <mergeCell ref="A34:B34"/>
    <mergeCell ref="C34:D34"/>
    <mergeCell ref="A35:B35"/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34" workbookViewId="0">
      <selection activeCell="A4" sqref="A4:B4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31.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</v>
      </c>
      <c r="B3" s="212"/>
      <c r="C3" s="213" t="s">
        <v>2</v>
      </c>
      <c r="D3" s="214"/>
      <c r="E3" s="215"/>
    </row>
    <row r="4" spans="1:5" ht="15.75" x14ac:dyDescent="0.25">
      <c r="A4" s="216" t="s">
        <v>59</v>
      </c>
      <c r="B4" s="216"/>
      <c r="C4" s="213" t="s">
        <v>257</v>
      </c>
      <c r="D4" s="214"/>
      <c r="E4" s="215"/>
    </row>
    <row r="5" spans="1:5" ht="15.75" x14ac:dyDescent="0.25">
      <c r="A5" s="220" t="s">
        <v>512</v>
      </c>
      <c r="B5" s="221"/>
      <c r="C5" s="213" t="s">
        <v>5</v>
      </c>
      <c r="D5" s="214"/>
      <c r="E5" s="215"/>
    </row>
    <row r="6" spans="1:5" ht="15.75" x14ac:dyDescent="0.25">
      <c r="A6" s="217" t="s">
        <v>510</v>
      </c>
      <c r="B6" s="218"/>
      <c r="C6" s="151" t="s">
        <v>256</v>
      </c>
      <c r="D6" s="151"/>
      <c r="E6" s="152"/>
    </row>
    <row r="7" spans="1:5" x14ac:dyDescent="0.25">
      <c r="A7" s="222" t="s">
        <v>515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8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4" t="s">
        <v>13</v>
      </c>
      <c r="B11" s="24" t="s">
        <v>14</v>
      </c>
      <c r="C11" s="25">
        <v>1.887</v>
      </c>
      <c r="D11" s="26">
        <f>'[1]Refêrencia Café Média'!D6</f>
        <v>4200</v>
      </c>
      <c r="E11" s="26">
        <f>PRODUCT(C11*D11)</f>
        <v>7925.4</v>
      </c>
    </row>
    <row r="12" spans="1:5" x14ac:dyDescent="0.25">
      <c r="A12" s="24" t="s">
        <v>15</v>
      </c>
      <c r="B12" s="24" t="s">
        <v>60</v>
      </c>
      <c r="C12" s="25">
        <v>1.5</v>
      </c>
      <c r="D12" s="26">
        <f>'[1]Refêrencia Café Média'!D7</f>
        <v>210</v>
      </c>
      <c r="E12" s="26">
        <f>PRODUCT(C12*D12)</f>
        <v>315</v>
      </c>
    </row>
    <row r="13" spans="1:5" ht="15.75" x14ac:dyDescent="0.25">
      <c r="A13" s="27" t="s">
        <v>16</v>
      </c>
      <c r="B13" s="27" t="s">
        <v>17</v>
      </c>
      <c r="C13" s="25">
        <v>2</v>
      </c>
      <c r="D13" s="26">
        <f>'[1]Refêrencia Café Média'!D9</f>
        <v>111</v>
      </c>
      <c r="E13" s="26">
        <f t="shared" ref="E13:E31" si="0">PRODUCT(C13*D13)</f>
        <v>222</v>
      </c>
    </row>
    <row r="14" spans="1:5" ht="15.75" x14ac:dyDescent="0.25">
      <c r="A14" s="27" t="s">
        <v>18</v>
      </c>
      <c r="B14" s="27" t="s">
        <v>17</v>
      </c>
      <c r="C14" s="25">
        <v>1.2</v>
      </c>
      <c r="D14" s="26">
        <f>'[1]Refêrencia Café Média'!D10</f>
        <v>331.66666666666669</v>
      </c>
      <c r="E14" s="26">
        <f t="shared" si="0"/>
        <v>398</v>
      </c>
    </row>
    <row r="15" spans="1:5" ht="15.75" x14ac:dyDescent="0.25">
      <c r="A15" s="27" t="s">
        <v>19</v>
      </c>
      <c r="B15" s="27" t="s">
        <v>17</v>
      </c>
      <c r="C15" s="25">
        <v>6</v>
      </c>
      <c r="D15" s="26">
        <f>'[1]Refêrencia Café Média'!D11</f>
        <v>67</v>
      </c>
      <c r="E15" s="26">
        <f t="shared" si="0"/>
        <v>402</v>
      </c>
    </row>
    <row r="16" spans="1:5" ht="15.75" x14ac:dyDescent="0.25">
      <c r="A16" s="27" t="s">
        <v>20</v>
      </c>
      <c r="B16" s="27" t="s">
        <v>17</v>
      </c>
      <c r="C16" s="25">
        <v>2</v>
      </c>
      <c r="D16" s="26">
        <f>'[1]Refêrencia Café Média'!D12</f>
        <v>79.333333333333329</v>
      </c>
      <c r="E16" s="26">
        <f t="shared" si="0"/>
        <v>158.66666666666666</v>
      </c>
    </row>
    <row r="17" spans="1:5" ht="15.75" x14ac:dyDescent="0.25">
      <c r="A17" s="27" t="s">
        <v>21</v>
      </c>
      <c r="B17" s="27" t="s">
        <v>17</v>
      </c>
      <c r="C17" s="28">
        <v>1</v>
      </c>
      <c r="D17" s="26">
        <f>'[1]Refêrencia Café Média'!D13</f>
        <v>49</v>
      </c>
      <c r="E17" s="29">
        <f t="shared" si="0"/>
        <v>49</v>
      </c>
    </row>
    <row r="18" spans="1:5" ht="15.75" x14ac:dyDescent="0.25">
      <c r="A18" s="27" t="s">
        <v>22</v>
      </c>
      <c r="B18" s="27" t="s">
        <v>17</v>
      </c>
      <c r="C18" s="28">
        <v>0.1</v>
      </c>
      <c r="D18" s="26">
        <f>'[1]Refêrencia Café Média'!D14</f>
        <v>1750</v>
      </c>
      <c r="E18" s="29">
        <f t="shared" si="0"/>
        <v>175</v>
      </c>
    </row>
    <row r="19" spans="1:5" ht="15.75" x14ac:dyDescent="0.25">
      <c r="A19" s="27" t="s">
        <v>23</v>
      </c>
      <c r="B19" s="27" t="s">
        <v>17</v>
      </c>
      <c r="C19" s="28">
        <v>0.7</v>
      </c>
      <c r="D19" s="26">
        <f>'[1]Refêrencia Café Média'!D15</f>
        <v>640</v>
      </c>
      <c r="E19" s="29">
        <f t="shared" si="0"/>
        <v>448</v>
      </c>
    </row>
    <row r="20" spans="1:5" ht="15.75" x14ac:dyDescent="0.25">
      <c r="A20" s="27" t="s">
        <v>24</v>
      </c>
      <c r="B20" s="27" t="s">
        <v>17</v>
      </c>
      <c r="C20" s="28">
        <v>2</v>
      </c>
      <c r="D20" s="26">
        <f>'[1]Refêrencia Café Média'!D16</f>
        <v>208.8</v>
      </c>
      <c r="E20" s="29">
        <f t="shared" si="0"/>
        <v>417.6</v>
      </c>
    </row>
    <row r="21" spans="1:5" ht="15.75" x14ac:dyDescent="0.25">
      <c r="A21" s="27" t="s">
        <v>25</v>
      </c>
      <c r="B21" s="27" t="s">
        <v>17</v>
      </c>
      <c r="C21" s="28">
        <v>1.2</v>
      </c>
      <c r="D21" s="26">
        <f>'[1]Refêrencia Café Média'!D17</f>
        <v>72</v>
      </c>
      <c r="E21" s="29">
        <f t="shared" si="0"/>
        <v>86.399999999999991</v>
      </c>
    </row>
    <row r="22" spans="1:5" ht="15.75" x14ac:dyDescent="0.25">
      <c r="A22" s="27" t="s">
        <v>61</v>
      </c>
      <c r="B22" s="27" t="s">
        <v>17</v>
      </c>
      <c r="C22" s="28">
        <v>1.25</v>
      </c>
      <c r="D22" s="26">
        <f>'[1]Refêrencia Café Média'!D18</f>
        <v>129.36000000000001</v>
      </c>
      <c r="E22" s="29">
        <f t="shared" si="0"/>
        <v>161.70000000000002</v>
      </c>
    </row>
    <row r="23" spans="1:5" ht="15.75" x14ac:dyDescent="0.25">
      <c r="A23" s="27" t="s">
        <v>26</v>
      </c>
      <c r="B23" s="27" t="s">
        <v>17</v>
      </c>
      <c r="C23" s="28">
        <v>1.4999999999999999E-2</v>
      </c>
      <c r="D23" s="26">
        <f>'[1]Refêrencia Café Média'!D19</f>
        <v>258</v>
      </c>
      <c r="E23" s="29">
        <f t="shared" si="0"/>
        <v>3.8699999999999997</v>
      </c>
    </row>
    <row r="24" spans="1:5" ht="15.75" x14ac:dyDescent="0.25">
      <c r="A24" s="27" t="s">
        <v>27</v>
      </c>
      <c r="B24" s="27" t="s">
        <v>17</v>
      </c>
      <c r="C24" s="28">
        <v>0.4</v>
      </c>
      <c r="D24" s="26">
        <f>'[1]Refêrencia Café Média'!D20</f>
        <v>228.5</v>
      </c>
      <c r="E24" s="29">
        <f t="shared" si="0"/>
        <v>91.4</v>
      </c>
    </row>
    <row r="25" spans="1:5" ht="15.75" x14ac:dyDescent="0.25">
      <c r="A25" s="24" t="s">
        <v>32</v>
      </c>
      <c r="B25" s="24" t="s">
        <v>17</v>
      </c>
      <c r="C25" s="25">
        <v>12</v>
      </c>
      <c r="D25" s="26">
        <f>'[1]Refêrencia Café Média'!D22</f>
        <v>20</v>
      </c>
      <c r="E25" s="29">
        <f t="shared" si="0"/>
        <v>240</v>
      </c>
    </row>
    <row r="26" spans="1:5" ht="15.75" x14ac:dyDescent="0.25">
      <c r="A26" s="24" t="s">
        <v>33</v>
      </c>
      <c r="B26" s="24" t="s">
        <v>17</v>
      </c>
      <c r="C26" s="25">
        <v>1.8</v>
      </c>
      <c r="D26" s="26">
        <f>'[1]Refêrencia Café Média'!D23</f>
        <v>36.9</v>
      </c>
      <c r="E26" s="29">
        <f t="shared" si="0"/>
        <v>66.42</v>
      </c>
    </row>
    <row r="27" spans="1:5" ht="15.75" x14ac:dyDescent="0.25">
      <c r="A27" s="24" t="s">
        <v>34</v>
      </c>
      <c r="B27" s="24" t="s">
        <v>17</v>
      </c>
      <c r="C27" s="25">
        <v>3</v>
      </c>
      <c r="D27" s="26">
        <f>'[1]Refêrencia Café Média'!D24</f>
        <v>12</v>
      </c>
      <c r="E27" s="29">
        <f t="shared" si="0"/>
        <v>36</v>
      </c>
    </row>
    <row r="28" spans="1:5" ht="15.75" x14ac:dyDescent="0.25">
      <c r="A28" s="24" t="s">
        <v>35</v>
      </c>
      <c r="B28" s="24" t="s">
        <v>17</v>
      </c>
      <c r="C28" s="25">
        <v>1.2</v>
      </c>
      <c r="D28" s="26">
        <f>'[1]Refêrencia Café Média'!D25</f>
        <v>190</v>
      </c>
      <c r="E28" s="29">
        <f t="shared" si="0"/>
        <v>228</v>
      </c>
    </row>
    <row r="29" spans="1:5" ht="15.75" x14ac:dyDescent="0.25">
      <c r="A29" s="24" t="s">
        <v>29</v>
      </c>
      <c r="B29" s="27" t="s">
        <v>17</v>
      </c>
      <c r="C29" s="24">
        <v>3</v>
      </c>
      <c r="D29" s="26">
        <f>'[1]Refêrencia Café Média'!D27</f>
        <v>94</v>
      </c>
      <c r="E29" s="29">
        <f t="shared" si="0"/>
        <v>282</v>
      </c>
    </row>
    <row r="30" spans="1:5" ht="15.75" x14ac:dyDescent="0.25">
      <c r="A30" s="24" t="s">
        <v>30</v>
      </c>
      <c r="B30" s="27" t="s">
        <v>17</v>
      </c>
      <c r="C30" s="24">
        <v>0.08</v>
      </c>
      <c r="D30" s="26">
        <f>'[1]Refêrencia Café Média'!D28</f>
        <v>568.5</v>
      </c>
      <c r="E30" s="29">
        <f t="shared" si="0"/>
        <v>45.480000000000004</v>
      </c>
    </row>
    <row r="31" spans="1:5" ht="15.75" x14ac:dyDescent="0.25">
      <c r="A31" s="24" t="s">
        <v>31</v>
      </c>
      <c r="B31" s="27" t="s">
        <v>17</v>
      </c>
      <c r="C31" s="24">
        <v>0.5</v>
      </c>
      <c r="D31" s="26">
        <f>'[1]Refêrencia Café Média'!D29</f>
        <v>72</v>
      </c>
      <c r="E31" s="29">
        <f t="shared" si="0"/>
        <v>36</v>
      </c>
    </row>
    <row r="32" spans="1:5" x14ac:dyDescent="0.25">
      <c r="A32" s="6" t="s">
        <v>36</v>
      </c>
      <c r="B32" s="6"/>
      <c r="C32" s="7"/>
      <c r="D32" s="7"/>
      <c r="E32" s="7">
        <f>SUM(E11:E31)</f>
        <v>11787.936666666666</v>
      </c>
    </row>
    <row r="33" spans="1:5" x14ac:dyDescent="0.25">
      <c r="A33" s="23" t="s">
        <v>37</v>
      </c>
      <c r="B33" s="23"/>
      <c r="C33" s="33"/>
      <c r="D33" s="23"/>
      <c r="E33" s="23"/>
    </row>
    <row r="34" spans="1:5" x14ac:dyDescent="0.25">
      <c r="A34" s="24" t="s">
        <v>38</v>
      </c>
      <c r="B34" s="24" t="s">
        <v>62</v>
      </c>
      <c r="C34" s="24">
        <v>2.5</v>
      </c>
      <c r="D34" s="31">
        <v>130</v>
      </c>
      <c r="E34" s="31">
        <f>PRODUCT(C34*D34)</f>
        <v>325</v>
      </c>
    </row>
    <row r="35" spans="1:5" x14ac:dyDescent="0.25">
      <c r="A35" s="24" t="s">
        <v>40</v>
      </c>
      <c r="B35" s="24" t="s">
        <v>62</v>
      </c>
      <c r="C35" s="24">
        <v>2.5</v>
      </c>
      <c r="D35" s="31">
        <v>130</v>
      </c>
      <c r="E35" s="31">
        <f>PRODUCT(C35*D35)</f>
        <v>325</v>
      </c>
    </row>
    <row r="36" spans="1:5" x14ac:dyDescent="0.25">
      <c r="A36" s="24" t="s">
        <v>41</v>
      </c>
      <c r="B36" s="24" t="s">
        <v>62</v>
      </c>
      <c r="C36" s="32">
        <v>2</v>
      </c>
      <c r="D36" s="31">
        <v>130</v>
      </c>
      <c r="E36" s="31">
        <f>PRODUCT(C36*D36)</f>
        <v>260</v>
      </c>
    </row>
    <row r="37" spans="1:5" x14ac:dyDescent="0.25">
      <c r="A37" s="24" t="s">
        <v>42</v>
      </c>
      <c r="B37" s="24" t="s">
        <v>62</v>
      </c>
      <c r="C37" s="32">
        <v>1</v>
      </c>
      <c r="D37" s="31">
        <v>130</v>
      </c>
      <c r="E37" s="31">
        <f>PRODUCT(C37*D37)</f>
        <v>130</v>
      </c>
    </row>
    <row r="38" spans="1:5" x14ac:dyDescent="0.25">
      <c r="A38" s="24" t="s">
        <v>43</v>
      </c>
      <c r="B38" s="24" t="s">
        <v>48</v>
      </c>
      <c r="C38" s="32">
        <v>1</v>
      </c>
      <c r="D38" s="31">
        <v>1600</v>
      </c>
      <c r="E38" s="31">
        <f>PRODUCT(C38*D38)</f>
        <v>1600</v>
      </c>
    </row>
    <row r="39" spans="1:5" x14ac:dyDescent="0.25">
      <c r="A39" s="24" t="s">
        <v>44</v>
      </c>
      <c r="B39" s="24" t="s">
        <v>48</v>
      </c>
      <c r="C39" s="31"/>
      <c r="D39" s="31"/>
      <c r="E39" s="31"/>
    </row>
    <row r="40" spans="1:5" x14ac:dyDescent="0.25">
      <c r="A40" s="6" t="s">
        <v>45</v>
      </c>
      <c r="B40" s="6"/>
      <c r="C40" s="7"/>
      <c r="D40" s="7"/>
      <c r="E40" s="7">
        <f>SUM(E34:E39)</f>
        <v>2640</v>
      </c>
    </row>
    <row r="41" spans="1:5" x14ac:dyDescent="0.25">
      <c r="A41" s="23" t="s">
        <v>46</v>
      </c>
      <c r="B41" s="23"/>
      <c r="C41" s="33"/>
      <c r="D41" s="23"/>
      <c r="E41" s="23"/>
    </row>
    <row r="42" spans="1:5" x14ac:dyDescent="0.25">
      <c r="A42" s="24" t="s">
        <v>47</v>
      </c>
      <c r="B42" s="24" t="s">
        <v>63</v>
      </c>
      <c r="C42" s="32">
        <v>18</v>
      </c>
      <c r="D42" s="31">
        <v>110</v>
      </c>
      <c r="E42" s="31">
        <f>PRODUCT(C42*D42)</f>
        <v>1980</v>
      </c>
    </row>
    <row r="43" spans="1:5" x14ac:dyDescent="0.25">
      <c r="A43" s="24" t="s">
        <v>64</v>
      </c>
      <c r="B43" s="24" t="s">
        <v>50</v>
      </c>
      <c r="C43" s="32">
        <v>40</v>
      </c>
      <c r="D43" s="31">
        <v>25</v>
      </c>
      <c r="E43" s="31">
        <f>PRODUCT(C43*D43)</f>
        <v>1000</v>
      </c>
    </row>
    <row r="44" spans="1:5" x14ac:dyDescent="0.25">
      <c r="A44" s="6" t="s">
        <v>51</v>
      </c>
      <c r="B44" s="6"/>
      <c r="C44" s="7"/>
      <c r="D44" s="7"/>
      <c r="E44" s="7">
        <f>SUM(E42:E43)</f>
        <v>2980</v>
      </c>
    </row>
    <row r="45" spans="1:5" x14ac:dyDescent="0.25">
      <c r="A45" s="161" t="s">
        <v>52</v>
      </c>
      <c r="B45" s="162"/>
      <c r="C45" s="163"/>
      <c r="D45" s="162"/>
      <c r="E45" s="164">
        <f>SUM(E32+E40+E44)</f>
        <v>17407.936666666668</v>
      </c>
    </row>
    <row r="48" spans="1:5" x14ac:dyDescent="0.25">
      <c r="A48" s="231" t="s">
        <v>53</v>
      </c>
      <c r="B48" s="232"/>
    </row>
    <row r="49" spans="1:4" x14ac:dyDescent="0.25">
      <c r="A49" s="23" t="s">
        <v>8</v>
      </c>
      <c r="B49" s="33">
        <f>E32</f>
        <v>11787.936666666666</v>
      </c>
    </row>
    <row r="50" spans="1:4" x14ac:dyDescent="0.25">
      <c r="A50" s="23" t="s">
        <v>37</v>
      </c>
      <c r="B50" s="33">
        <f>E40</f>
        <v>2640</v>
      </c>
    </row>
    <row r="51" spans="1:4" x14ac:dyDescent="0.25">
      <c r="A51" s="23" t="s">
        <v>46</v>
      </c>
      <c r="B51" s="33">
        <f>E44</f>
        <v>2980</v>
      </c>
    </row>
    <row r="52" spans="1:4" x14ac:dyDescent="0.25">
      <c r="A52" s="160" t="s">
        <v>65</v>
      </c>
      <c r="B52" s="34">
        <f>E45</f>
        <v>17407.936666666668</v>
      </c>
    </row>
    <row r="55" spans="1:4" ht="15.75" x14ac:dyDescent="0.25">
      <c r="A55" s="209" t="s">
        <v>461</v>
      </c>
      <c r="B55" s="209"/>
      <c r="C55" s="233"/>
      <c r="D55" s="233"/>
    </row>
    <row r="56" spans="1:4" x14ac:dyDescent="0.25">
      <c r="A56" t="s">
        <v>54</v>
      </c>
    </row>
    <row r="57" spans="1:4" ht="15.75" x14ac:dyDescent="0.25">
      <c r="A57" s="209" t="s">
        <v>55</v>
      </c>
      <c r="B57" s="209"/>
      <c r="C57" s="209"/>
      <c r="D57" s="209"/>
    </row>
    <row r="58" spans="1:4" ht="15.75" x14ac:dyDescent="0.25">
      <c r="A58" s="209" t="s">
        <v>56</v>
      </c>
      <c r="B58" s="209"/>
      <c r="C58" s="209"/>
      <c r="D58" s="209"/>
    </row>
    <row r="59" spans="1:4" ht="15.75" x14ac:dyDescent="0.25">
      <c r="A59" s="209" t="s">
        <v>57</v>
      </c>
      <c r="B59" s="209"/>
      <c r="C59" s="209"/>
      <c r="D59" s="209"/>
    </row>
    <row r="60" spans="1:4" ht="15.75" x14ac:dyDescent="0.25">
      <c r="A60" s="209" t="s">
        <v>58</v>
      </c>
      <c r="B60" s="209"/>
    </row>
  </sheetData>
  <mergeCells count="22">
    <mergeCell ref="C59:D59"/>
    <mergeCell ref="C57:D57"/>
    <mergeCell ref="A58:B58"/>
    <mergeCell ref="C58:D58"/>
    <mergeCell ref="A55:B55"/>
    <mergeCell ref="C55:D55"/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5"/>
  <sheetViews>
    <sheetView workbookViewId="0">
      <selection activeCell="A7" sqref="A7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28.5" customHeight="1" x14ac:dyDescent="0.25">
      <c r="A2" s="228"/>
      <c r="B2" s="211"/>
      <c r="C2" s="211"/>
      <c r="D2" s="211"/>
      <c r="E2" s="211"/>
    </row>
    <row r="3" spans="1:5" x14ac:dyDescent="0.25">
      <c r="A3" s="263" t="s">
        <v>236</v>
      </c>
      <c r="B3" s="264"/>
      <c r="C3" s="264"/>
      <c r="D3" s="264"/>
      <c r="E3" s="265"/>
    </row>
    <row r="4" spans="1:5" x14ac:dyDescent="0.25">
      <c r="A4" s="258" t="s">
        <v>59</v>
      </c>
      <c r="B4" s="259"/>
      <c r="C4" s="259"/>
      <c r="D4" s="259"/>
      <c r="E4" s="260"/>
    </row>
    <row r="5" spans="1:5" x14ac:dyDescent="0.25">
      <c r="A5" s="258" t="s">
        <v>309</v>
      </c>
      <c r="B5" s="259"/>
      <c r="C5" s="259"/>
      <c r="D5" s="259"/>
      <c r="E5" s="260"/>
    </row>
    <row r="6" spans="1:5" x14ac:dyDescent="0.25">
      <c r="A6" s="90" t="s">
        <v>308</v>
      </c>
      <c r="B6" s="91"/>
      <c r="C6" s="91"/>
      <c r="D6" s="91"/>
      <c r="E6" s="92"/>
    </row>
    <row r="7" spans="1:5" x14ac:dyDescent="0.25">
      <c r="A7" s="90" t="s">
        <v>552</v>
      </c>
      <c r="B7" s="91"/>
      <c r="C7" s="91"/>
      <c r="D7" s="91"/>
      <c r="E7" s="92"/>
    </row>
    <row r="8" spans="1:5" x14ac:dyDescent="0.25">
      <c r="A8" s="258" t="s">
        <v>513</v>
      </c>
      <c r="B8" s="259"/>
      <c r="C8" s="259"/>
      <c r="D8" s="259"/>
      <c r="E8" s="260"/>
    </row>
    <row r="9" spans="1:5" x14ac:dyDescent="0.25">
      <c r="A9" s="229" t="s">
        <v>142</v>
      </c>
      <c r="B9" s="229"/>
      <c r="C9" s="229"/>
      <c r="D9" s="229"/>
      <c r="E9" s="229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23" t="s">
        <v>237</v>
      </c>
      <c r="D11" s="23" t="s">
        <v>11</v>
      </c>
      <c r="E11" s="39" t="s">
        <v>238</v>
      </c>
    </row>
    <row r="12" spans="1:5" x14ac:dyDescent="0.25">
      <c r="A12" s="24" t="s">
        <v>247</v>
      </c>
      <c r="B12" s="24" t="s">
        <v>14</v>
      </c>
      <c r="C12" s="24">
        <v>0.22</v>
      </c>
      <c r="D12" s="26">
        <v>2180</v>
      </c>
      <c r="E12" s="26">
        <f>C12*D12</f>
        <v>479.6</v>
      </c>
    </row>
    <row r="13" spans="1:5" x14ac:dyDescent="0.25">
      <c r="A13" s="24" t="s">
        <v>240</v>
      </c>
      <c r="B13" s="24" t="s">
        <v>79</v>
      </c>
      <c r="C13" s="40">
        <v>60</v>
      </c>
      <c r="D13" s="26">
        <v>3.05</v>
      </c>
      <c r="E13" s="26">
        <f>C13*D13</f>
        <v>183</v>
      </c>
    </row>
    <row r="14" spans="1:5" x14ac:dyDescent="0.25">
      <c r="A14" s="24" t="s">
        <v>241</v>
      </c>
      <c r="B14" s="24" t="s">
        <v>242</v>
      </c>
      <c r="C14" s="40">
        <v>2</v>
      </c>
      <c r="D14" s="26">
        <v>2.5</v>
      </c>
      <c r="E14" s="26">
        <f>C14*D14</f>
        <v>5</v>
      </c>
    </row>
    <row r="15" spans="1:5" x14ac:dyDescent="0.25">
      <c r="A15" s="24" t="s">
        <v>243</v>
      </c>
      <c r="B15" s="24" t="s">
        <v>242</v>
      </c>
      <c r="C15" s="40">
        <v>5</v>
      </c>
      <c r="D15" s="26">
        <v>10</v>
      </c>
      <c r="E15" s="26">
        <f>C15*D15</f>
        <v>50</v>
      </c>
    </row>
    <row r="16" spans="1:5" x14ac:dyDescent="0.25">
      <c r="A16" s="6" t="s">
        <v>36</v>
      </c>
      <c r="B16" s="41"/>
      <c r="C16" s="42"/>
      <c r="D16" s="42"/>
      <c r="E16" s="7">
        <f>SUM(E12:E15)</f>
        <v>717.6</v>
      </c>
    </row>
    <row r="17" spans="1:5" x14ac:dyDescent="0.25">
      <c r="A17" s="30" t="s">
        <v>80</v>
      </c>
      <c r="B17" s="30"/>
      <c r="C17" s="43"/>
      <c r="D17" s="30"/>
      <c r="E17" s="8"/>
    </row>
    <row r="18" spans="1:5" x14ac:dyDescent="0.25">
      <c r="A18" s="44" t="s">
        <v>244</v>
      </c>
      <c r="B18" s="44" t="s">
        <v>50</v>
      </c>
      <c r="C18" s="45">
        <v>1</v>
      </c>
      <c r="D18" s="56">
        <v>100</v>
      </c>
      <c r="E18" s="56">
        <f>C18*D18</f>
        <v>100</v>
      </c>
    </row>
    <row r="19" spans="1:5" x14ac:dyDescent="0.25">
      <c r="A19" s="44" t="s">
        <v>245</v>
      </c>
      <c r="B19" s="44" t="s">
        <v>48</v>
      </c>
      <c r="C19" s="75">
        <v>1</v>
      </c>
      <c r="D19" s="56">
        <v>48</v>
      </c>
      <c r="E19" s="56">
        <f>C19*D19</f>
        <v>48</v>
      </c>
    </row>
    <row r="20" spans="1:5" x14ac:dyDescent="0.25">
      <c r="A20" s="6" t="s">
        <v>51</v>
      </c>
      <c r="B20" s="41"/>
      <c r="C20" s="42"/>
      <c r="D20" s="42"/>
      <c r="E20" s="7">
        <f>SUM(E18:E19)</f>
        <v>148</v>
      </c>
    </row>
    <row r="21" spans="1:5" x14ac:dyDescent="0.25">
      <c r="A21" s="47" t="s">
        <v>65</v>
      </c>
      <c r="B21" s="47"/>
      <c r="C21" s="47"/>
      <c r="D21" s="47"/>
      <c r="E21" s="48">
        <f>SUM(E16,E20)</f>
        <v>865.6</v>
      </c>
    </row>
    <row r="24" spans="1:5" x14ac:dyDescent="0.25">
      <c r="A24" s="231" t="s">
        <v>53</v>
      </c>
      <c r="B24" s="232"/>
    </row>
    <row r="25" spans="1:5" x14ac:dyDescent="0.25">
      <c r="A25" s="23" t="str">
        <f>A11</f>
        <v>1-Insumos</v>
      </c>
      <c r="B25" s="33">
        <f>E16</f>
        <v>717.6</v>
      </c>
    </row>
    <row r="26" spans="1:5" x14ac:dyDescent="0.25">
      <c r="A26" s="30" t="str">
        <f>A17</f>
        <v>2-Serviços</v>
      </c>
      <c r="B26" s="33">
        <f>E20</f>
        <v>148</v>
      </c>
    </row>
    <row r="27" spans="1:5" x14ac:dyDescent="0.25">
      <c r="A27" s="14" t="s">
        <v>65</v>
      </c>
      <c r="B27" s="48">
        <f>SUM(B25:B26)</f>
        <v>865.6</v>
      </c>
    </row>
    <row r="30" spans="1:5" ht="15.75" x14ac:dyDescent="0.25">
      <c r="A30" s="209" t="s">
        <v>461</v>
      </c>
      <c r="B30" s="209"/>
      <c r="C30" s="233"/>
      <c r="D30" s="233"/>
    </row>
    <row r="31" spans="1:5" x14ac:dyDescent="0.25">
      <c r="A31" t="s">
        <v>54</v>
      </c>
    </row>
    <row r="32" spans="1:5" ht="15.75" x14ac:dyDescent="0.25">
      <c r="A32" s="209" t="s">
        <v>55</v>
      </c>
      <c r="B32" s="209"/>
      <c r="C32" s="209"/>
      <c r="D32" s="209"/>
    </row>
    <row r="33" spans="1:4" ht="15.75" x14ac:dyDescent="0.25">
      <c r="A33" s="209" t="s">
        <v>56</v>
      </c>
      <c r="B33" s="209"/>
      <c r="C33" s="209"/>
      <c r="D33" s="209"/>
    </row>
    <row r="34" spans="1:4" ht="15.75" x14ac:dyDescent="0.25">
      <c r="A34" s="209" t="s">
        <v>57</v>
      </c>
      <c r="B34" s="209"/>
      <c r="C34" s="209"/>
      <c r="D34" s="209"/>
    </row>
    <row r="35" spans="1:4" ht="15.75" x14ac:dyDescent="0.25">
      <c r="A35" s="209" t="s">
        <v>58</v>
      </c>
      <c r="B35" s="209"/>
    </row>
  </sheetData>
  <mergeCells count="18">
    <mergeCell ref="A33:B33"/>
    <mergeCell ref="C33:D33"/>
    <mergeCell ref="A34:B34"/>
    <mergeCell ref="C34:D34"/>
    <mergeCell ref="A35:B35"/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7"/>
  <sheetViews>
    <sheetView tabSelected="1" workbookViewId="0">
      <selection activeCell="H12" sqref="H12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29.25" customHeight="1" x14ac:dyDescent="0.25">
      <c r="A2" s="228"/>
      <c r="B2" s="211"/>
      <c r="C2" s="211"/>
      <c r="D2" s="211"/>
      <c r="E2" s="211"/>
    </row>
    <row r="3" spans="1:5" x14ac:dyDescent="0.25">
      <c r="A3" s="263" t="s">
        <v>236</v>
      </c>
      <c r="B3" s="264"/>
      <c r="C3" s="264"/>
      <c r="D3" s="264"/>
      <c r="E3" s="265"/>
    </row>
    <row r="4" spans="1:5" x14ac:dyDescent="0.25">
      <c r="A4" s="258" t="s">
        <v>66</v>
      </c>
      <c r="B4" s="259"/>
      <c r="C4" s="259"/>
      <c r="D4" s="259"/>
      <c r="E4" s="260"/>
    </row>
    <row r="5" spans="1:5" x14ac:dyDescent="0.25">
      <c r="A5" s="258" t="s">
        <v>309</v>
      </c>
      <c r="B5" s="259"/>
      <c r="C5" s="259"/>
      <c r="D5" s="259"/>
      <c r="E5" s="260"/>
    </row>
    <row r="6" spans="1:5" x14ac:dyDescent="0.25">
      <c r="A6" s="90" t="s">
        <v>308</v>
      </c>
      <c r="B6" s="91"/>
      <c r="C6" s="91"/>
      <c r="D6" s="91"/>
      <c r="E6" s="92"/>
    </row>
    <row r="7" spans="1:5" x14ac:dyDescent="0.25">
      <c r="A7" s="90" t="s">
        <v>552</v>
      </c>
      <c r="B7" s="91"/>
      <c r="C7" s="91"/>
      <c r="D7" s="91"/>
      <c r="E7" s="92"/>
    </row>
    <row r="8" spans="1:5" x14ac:dyDescent="0.25">
      <c r="A8" s="258" t="s">
        <v>513</v>
      </c>
      <c r="B8" s="259"/>
      <c r="C8" s="259"/>
      <c r="D8" s="259"/>
      <c r="E8" s="260"/>
    </row>
    <row r="9" spans="1:5" x14ac:dyDescent="0.25">
      <c r="A9" s="229" t="s">
        <v>438</v>
      </c>
      <c r="B9" s="229"/>
      <c r="C9" s="229"/>
      <c r="D9" s="229"/>
      <c r="E9" s="229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23" t="s">
        <v>237</v>
      </c>
      <c r="D11" s="23" t="s">
        <v>11</v>
      </c>
      <c r="E11" s="39" t="s">
        <v>238</v>
      </c>
    </row>
    <row r="12" spans="1:5" x14ac:dyDescent="0.25">
      <c r="A12" s="24" t="s">
        <v>239</v>
      </c>
      <c r="B12" s="24" t="s">
        <v>14</v>
      </c>
      <c r="C12" s="24">
        <v>0.45</v>
      </c>
      <c r="D12" s="26">
        <v>320</v>
      </c>
      <c r="E12" s="26">
        <f>C12*D12</f>
        <v>144</v>
      </c>
    </row>
    <row r="13" spans="1:5" x14ac:dyDescent="0.25">
      <c r="A13" s="24" t="s">
        <v>247</v>
      </c>
      <c r="B13" s="24" t="s">
        <v>14</v>
      </c>
      <c r="C13" s="24">
        <v>0.31</v>
      </c>
      <c r="D13" s="26">
        <v>2180</v>
      </c>
      <c r="E13" s="26">
        <f>C13*D13</f>
        <v>675.8</v>
      </c>
    </row>
    <row r="14" spans="1:5" x14ac:dyDescent="0.25">
      <c r="A14" s="24" t="s">
        <v>240</v>
      </c>
      <c r="B14" s="24" t="s">
        <v>79</v>
      </c>
      <c r="C14" s="40">
        <v>15</v>
      </c>
      <c r="D14" s="26">
        <v>3.05</v>
      </c>
      <c r="E14" s="26">
        <f>C14*D14</f>
        <v>45.75</v>
      </c>
    </row>
    <row r="15" spans="1:5" x14ac:dyDescent="0.25">
      <c r="A15" s="24" t="s">
        <v>241</v>
      </c>
      <c r="B15" s="24" t="s">
        <v>242</v>
      </c>
      <c r="C15" s="40">
        <v>2</v>
      </c>
      <c r="D15" s="26">
        <v>2.5</v>
      </c>
      <c r="E15" s="26">
        <f>C15*D15</f>
        <v>5</v>
      </c>
    </row>
    <row r="16" spans="1:5" x14ac:dyDescent="0.25">
      <c r="A16" s="24" t="s">
        <v>243</v>
      </c>
      <c r="B16" s="24" t="s">
        <v>242</v>
      </c>
      <c r="C16" s="40">
        <v>4</v>
      </c>
      <c r="D16" s="26">
        <v>10</v>
      </c>
      <c r="E16" s="26">
        <f>C16*D16</f>
        <v>40</v>
      </c>
    </row>
    <row r="17" spans="1:5" x14ac:dyDescent="0.25">
      <c r="A17" s="6" t="s">
        <v>36</v>
      </c>
      <c r="B17" s="41"/>
      <c r="C17" s="42"/>
      <c r="D17" s="42"/>
      <c r="E17" s="7">
        <f>SUM(E12:E16)</f>
        <v>910.55</v>
      </c>
    </row>
    <row r="18" spans="1:5" x14ac:dyDescent="0.25">
      <c r="A18" s="30" t="s">
        <v>80</v>
      </c>
      <c r="B18" s="30"/>
      <c r="C18" s="43"/>
      <c r="D18" s="30"/>
      <c r="E18" s="8"/>
    </row>
    <row r="19" spans="1:5" x14ac:dyDescent="0.25">
      <c r="A19" s="44" t="s">
        <v>244</v>
      </c>
      <c r="B19" s="44" t="s">
        <v>50</v>
      </c>
      <c r="C19" s="45">
        <v>1</v>
      </c>
      <c r="D19" s="56">
        <v>100</v>
      </c>
      <c r="E19" s="56">
        <f>C19*D19</f>
        <v>100</v>
      </c>
    </row>
    <row r="20" spans="1:5" x14ac:dyDescent="0.25">
      <c r="A20" s="44" t="s">
        <v>334</v>
      </c>
      <c r="B20" s="44" t="s">
        <v>50</v>
      </c>
      <c r="C20" s="45">
        <v>1</v>
      </c>
      <c r="D20" s="56">
        <v>80</v>
      </c>
      <c r="E20" s="56">
        <f>C20*D20</f>
        <v>80</v>
      </c>
    </row>
    <row r="21" spans="1:5" x14ac:dyDescent="0.25">
      <c r="A21" s="44" t="s">
        <v>245</v>
      </c>
      <c r="B21" s="44" t="s">
        <v>48</v>
      </c>
      <c r="C21" s="75">
        <v>1</v>
      </c>
      <c r="D21" s="56">
        <v>48</v>
      </c>
      <c r="E21" s="56">
        <f>C21*D21</f>
        <v>48</v>
      </c>
    </row>
    <row r="22" spans="1:5" x14ac:dyDescent="0.25">
      <c r="A22" s="6" t="s">
        <v>51</v>
      </c>
      <c r="B22" s="41"/>
      <c r="C22" s="42"/>
      <c r="D22" s="42"/>
      <c r="E22" s="7">
        <f>SUM(E19:E21)</f>
        <v>228</v>
      </c>
    </row>
    <row r="23" spans="1:5" x14ac:dyDescent="0.25">
      <c r="A23" s="47" t="s">
        <v>65</v>
      </c>
      <c r="B23" s="47"/>
      <c r="C23" s="47"/>
      <c r="D23" s="47"/>
      <c r="E23" s="48">
        <f>SUM(E17,E22)</f>
        <v>1138.55</v>
      </c>
    </row>
    <row r="26" spans="1:5" x14ac:dyDescent="0.25">
      <c r="A26" s="231" t="s">
        <v>53</v>
      </c>
      <c r="B26" s="232"/>
    </row>
    <row r="27" spans="1:5" x14ac:dyDescent="0.25">
      <c r="A27" s="23" t="str">
        <f>A11</f>
        <v>1-Insumos</v>
      </c>
      <c r="B27" s="33">
        <f>E17</f>
        <v>910.55</v>
      </c>
    </row>
    <row r="28" spans="1:5" x14ac:dyDescent="0.25">
      <c r="A28" s="30" t="str">
        <f>A18</f>
        <v>2-Serviços</v>
      </c>
      <c r="B28" s="33">
        <f>E22</f>
        <v>228</v>
      </c>
    </row>
    <row r="29" spans="1:5" x14ac:dyDescent="0.25">
      <c r="A29" s="14" t="s">
        <v>65</v>
      </c>
      <c r="B29" s="48">
        <f>SUM(B27:B28)</f>
        <v>1138.55</v>
      </c>
    </row>
    <row r="32" spans="1:5" ht="15.75" x14ac:dyDescent="0.25">
      <c r="A32" s="209" t="s">
        <v>461</v>
      </c>
      <c r="B32" s="209"/>
      <c r="C32" s="233"/>
      <c r="D32" s="233"/>
    </row>
    <row r="33" spans="1:4" x14ac:dyDescent="0.25">
      <c r="A33" t="s">
        <v>54</v>
      </c>
    </row>
    <row r="34" spans="1:4" ht="15.75" x14ac:dyDescent="0.25">
      <c r="A34" s="209" t="s">
        <v>55</v>
      </c>
      <c r="B34" s="209"/>
      <c r="C34" s="209"/>
      <c r="D34" s="209"/>
    </row>
    <row r="35" spans="1:4" ht="15.75" x14ac:dyDescent="0.25">
      <c r="A35" s="209" t="s">
        <v>56</v>
      </c>
      <c r="B35" s="209"/>
      <c r="C35" s="209"/>
      <c r="D35" s="209"/>
    </row>
    <row r="36" spans="1:4" ht="15.75" x14ac:dyDescent="0.25">
      <c r="A36" s="209" t="s">
        <v>57</v>
      </c>
      <c r="B36" s="209"/>
      <c r="C36" s="209"/>
      <c r="D36" s="209"/>
    </row>
    <row r="37" spans="1:4" ht="15.75" x14ac:dyDescent="0.25">
      <c r="A37" s="209" t="s">
        <v>58</v>
      </c>
      <c r="B37" s="209"/>
    </row>
  </sheetData>
  <mergeCells count="18">
    <mergeCell ref="A35:B35"/>
    <mergeCell ref="C35:D35"/>
    <mergeCell ref="A36:B36"/>
    <mergeCell ref="C36:D36"/>
    <mergeCell ref="A37:B37"/>
    <mergeCell ref="A34:B34"/>
    <mergeCell ref="C34:D34"/>
    <mergeCell ref="A1:A2"/>
    <mergeCell ref="B1:E2"/>
    <mergeCell ref="A3:E3"/>
    <mergeCell ref="A4:E4"/>
    <mergeCell ref="A5:E5"/>
    <mergeCell ref="A8:E8"/>
    <mergeCell ref="A9:E9"/>
    <mergeCell ref="A10:E10"/>
    <mergeCell ref="A26:B26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4"/>
  <sheetViews>
    <sheetView workbookViewId="0">
      <selection activeCell="A6" sqref="A6:E6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31.5" customHeight="1" x14ac:dyDescent="0.25">
      <c r="A2" s="228"/>
      <c r="B2" s="211"/>
      <c r="C2" s="211"/>
      <c r="D2" s="211"/>
      <c r="E2" s="211"/>
    </row>
    <row r="3" spans="1:5" x14ac:dyDescent="0.25">
      <c r="A3" s="263" t="s">
        <v>335</v>
      </c>
      <c r="B3" s="264"/>
      <c r="C3" s="264"/>
      <c r="D3" s="264"/>
      <c r="E3" s="265"/>
    </row>
    <row r="4" spans="1:5" x14ac:dyDescent="0.25">
      <c r="A4" s="258" t="s">
        <v>310</v>
      </c>
      <c r="B4" s="259"/>
      <c r="C4" s="259"/>
      <c r="D4" s="259"/>
      <c r="E4" s="260"/>
    </row>
    <row r="5" spans="1:5" x14ac:dyDescent="0.25">
      <c r="A5" s="258" t="s">
        <v>311</v>
      </c>
      <c r="B5" s="259"/>
      <c r="C5" s="259"/>
      <c r="D5" s="259"/>
      <c r="E5" s="260"/>
    </row>
    <row r="6" spans="1:5" x14ac:dyDescent="0.25">
      <c r="A6" s="181" t="s">
        <v>551</v>
      </c>
      <c r="B6" s="182"/>
      <c r="C6" s="182"/>
      <c r="D6" s="182"/>
      <c r="E6" s="183"/>
    </row>
    <row r="7" spans="1:5" x14ac:dyDescent="0.25">
      <c r="A7" s="258" t="s">
        <v>513</v>
      </c>
      <c r="B7" s="259"/>
      <c r="C7" s="259"/>
      <c r="D7" s="259"/>
      <c r="E7" s="260"/>
    </row>
    <row r="8" spans="1:5" x14ac:dyDescent="0.25">
      <c r="A8" s="229" t="s">
        <v>438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237</v>
      </c>
      <c r="D10" s="23" t="s">
        <v>11</v>
      </c>
      <c r="E10" s="39" t="s">
        <v>238</v>
      </c>
    </row>
    <row r="11" spans="1:5" x14ac:dyDescent="0.25">
      <c r="A11" s="24" t="s">
        <v>239</v>
      </c>
      <c r="B11" s="24" t="s">
        <v>14</v>
      </c>
      <c r="C11" s="24">
        <v>0.6</v>
      </c>
      <c r="D11" s="26">
        <v>320</v>
      </c>
      <c r="E11" s="26">
        <f>C11*D11</f>
        <v>192</v>
      </c>
    </row>
    <row r="12" spans="1:5" x14ac:dyDescent="0.25">
      <c r="A12" s="24" t="s">
        <v>247</v>
      </c>
      <c r="B12" s="24" t="s">
        <v>14</v>
      </c>
      <c r="C12" s="24">
        <v>0.32</v>
      </c>
      <c r="D12" s="26">
        <v>2180</v>
      </c>
      <c r="E12" s="26">
        <f>C12*D12</f>
        <v>697.6</v>
      </c>
    </row>
    <row r="13" spans="1:5" x14ac:dyDescent="0.25">
      <c r="A13" s="24" t="s">
        <v>240</v>
      </c>
      <c r="B13" s="24" t="s">
        <v>79</v>
      </c>
      <c r="C13" s="40">
        <v>50</v>
      </c>
      <c r="D13" s="26">
        <v>3.05</v>
      </c>
      <c r="E13" s="26">
        <f>C13*D13</f>
        <v>152.5</v>
      </c>
    </row>
    <row r="14" spans="1:5" x14ac:dyDescent="0.25">
      <c r="A14" s="24" t="s">
        <v>336</v>
      </c>
      <c r="B14" s="24" t="s">
        <v>9</v>
      </c>
      <c r="C14" s="40">
        <v>1</v>
      </c>
      <c r="D14" s="26">
        <v>18.5</v>
      </c>
      <c r="E14" s="26">
        <f>C14*D14</f>
        <v>18.5</v>
      </c>
    </row>
    <row r="15" spans="1:5" x14ac:dyDescent="0.25">
      <c r="A15" s="6" t="s">
        <v>36</v>
      </c>
      <c r="B15" s="41"/>
      <c r="C15" s="42"/>
      <c r="D15" s="42"/>
      <c r="E15" s="7">
        <f>SUM(E11:E14)</f>
        <v>1060.5999999999999</v>
      </c>
    </row>
    <row r="16" spans="1:5" x14ac:dyDescent="0.25">
      <c r="A16" s="30" t="s">
        <v>80</v>
      </c>
      <c r="B16" s="30"/>
      <c r="C16" s="43"/>
      <c r="D16" s="30"/>
      <c r="E16" s="8"/>
    </row>
    <row r="17" spans="1:5" x14ac:dyDescent="0.25">
      <c r="A17" s="44" t="s">
        <v>244</v>
      </c>
      <c r="B17" s="44" t="s">
        <v>50</v>
      </c>
      <c r="C17" s="45">
        <v>1</v>
      </c>
      <c r="D17" s="56">
        <v>100</v>
      </c>
      <c r="E17" s="56">
        <f>C17*D17</f>
        <v>100</v>
      </c>
    </row>
    <row r="18" spans="1:5" x14ac:dyDescent="0.25">
      <c r="A18" s="44" t="s">
        <v>245</v>
      </c>
      <c r="B18" s="44" t="s">
        <v>48</v>
      </c>
      <c r="C18" s="75">
        <v>2</v>
      </c>
      <c r="D18" s="56">
        <v>48</v>
      </c>
      <c r="E18" s="56">
        <f>C18*D18</f>
        <v>96</v>
      </c>
    </row>
    <row r="19" spans="1:5" x14ac:dyDescent="0.25">
      <c r="A19" s="47" t="s">
        <v>51</v>
      </c>
      <c r="B19" s="140"/>
      <c r="C19" s="141"/>
      <c r="D19" s="141"/>
      <c r="E19" s="48">
        <f>SUM(E17:E18)</f>
        <v>196</v>
      </c>
    </row>
    <row r="20" spans="1:5" x14ac:dyDescent="0.25">
      <c r="A20" s="47" t="s">
        <v>65</v>
      </c>
      <c r="B20" s="47"/>
      <c r="C20" s="47"/>
      <c r="D20" s="47"/>
      <c r="E20" s="48">
        <f>SUM(E15,E19)</f>
        <v>1256.5999999999999</v>
      </c>
    </row>
    <row r="23" spans="1:5" x14ac:dyDescent="0.25">
      <c r="A23" s="231" t="s">
        <v>53</v>
      </c>
      <c r="B23" s="232"/>
    </row>
    <row r="24" spans="1:5" x14ac:dyDescent="0.25">
      <c r="A24" s="23" t="str">
        <f>A10</f>
        <v>1-Insumos</v>
      </c>
      <c r="B24" s="33">
        <f>E15</f>
        <v>1060.5999999999999</v>
      </c>
    </row>
    <row r="25" spans="1:5" x14ac:dyDescent="0.25">
      <c r="A25" s="30" t="str">
        <f>A16</f>
        <v>2-Serviços</v>
      </c>
      <c r="B25" s="33">
        <f>E19</f>
        <v>196</v>
      </c>
    </row>
    <row r="26" spans="1:5" x14ac:dyDescent="0.25">
      <c r="A26" s="14" t="s">
        <v>65</v>
      </c>
      <c r="B26" s="48">
        <f>SUM(B24:B25)</f>
        <v>1256.5999999999999</v>
      </c>
    </row>
    <row r="29" spans="1:5" ht="15.75" x14ac:dyDescent="0.25">
      <c r="A29" s="209" t="s">
        <v>461</v>
      </c>
      <c r="B29" s="209"/>
      <c r="C29" s="233"/>
      <c r="D29" s="233"/>
    </row>
    <row r="30" spans="1:5" x14ac:dyDescent="0.25">
      <c r="A30" t="s">
        <v>54</v>
      </c>
    </row>
    <row r="31" spans="1:5" ht="15.75" x14ac:dyDescent="0.25">
      <c r="A31" s="209" t="s">
        <v>55</v>
      </c>
      <c r="B31" s="209"/>
      <c r="C31" s="209"/>
      <c r="D31" s="209"/>
    </row>
    <row r="32" spans="1:5" ht="15.75" x14ac:dyDescent="0.25">
      <c r="A32" s="209" t="s">
        <v>56</v>
      </c>
      <c r="B32" s="209"/>
      <c r="C32" s="209"/>
      <c r="D32" s="209"/>
    </row>
    <row r="33" spans="1:4" ht="15.75" x14ac:dyDescent="0.25">
      <c r="A33" s="209" t="s">
        <v>57</v>
      </c>
      <c r="B33" s="209"/>
      <c r="C33" s="209"/>
      <c r="D33" s="209"/>
    </row>
    <row r="34" spans="1:4" ht="15.75" x14ac:dyDescent="0.25">
      <c r="A34" s="209" t="s">
        <v>58</v>
      </c>
      <c r="B34" s="209"/>
    </row>
  </sheetData>
  <mergeCells count="18">
    <mergeCell ref="A32:B32"/>
    <mergeCell ref="C32:D32"/>
    <mergeCell ref="A33:B33"/>
    <mergeCell ref="C33:D33"/>
    <mergeCell ref="A34:B34"/>
    <mergeCell ref="A31:B31"/>
    <mergeCell ref="C31:D31"/>
    <mergeCell ref="A1:A2"/>
    <mergeCell ref="B1:E2"/>
    <mergeCell ref="A3:E3"/>
    <mergeCell ref="A4:E4"/>
    <mergeCell ref="A5:E5"/>
    <mergeCell ref="A7:E7"/>
    <mergeCell ref="A8:E8"/>
    <mergeCell ref="A9:E9"/>
    <mergeCell ref="A23:B23"/>
    <mergeCell ref="A29:B29"/>
    <mergeCell ref="C29:D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3"/>
  <sheetViews>
    <sheetView workbookViewId="0">
      <selection activeCell="A6" sqref="A6:E6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28.5" customHeight="1" x14ac:dyDescent="0.25">
      <c r="A2" s="228"/>
      <c r="B2" s="211"/>
      <c r="C2" s="211"/>
      <c r="D2" s="211"/>
      <c r="E2" s="211"/>
    </row>
    <row r="3" spans="1:5" x14ac:dyDescent="0.25">
      <c r="A3" s="263" t="s">
        <v>236</v>
      </c>
      <c r="B3" s="264"/>
      <c r="C3" s="264"/>
      <c r="D3" s="264"/>
      <c r="E3" s="265"/>
    </row>
    <row r="4" spans="1:5" x14ac:dyDescent="0.25">
      <c r="A4" s="258" t="s">
        <v>59</v>
      </c>
      <c r="B4" s="259"/>
      <c r="C4" s="259"/>
      <c r="D4" s="259"/>
      <c r="E4" s="260"/>
    </row>
    <row r="5" spans="1:5" x14ac:dyDescent="0.25">
      <c r="A5" s="258" t="s">
        <v>311</v>
      </c>
      <c r="B5" s="259"/>
      <c r="C5" s="259"/>
      <c r="D5" s="259"/>
      <c r="E5" s="260"/>
    </row>
    <row r="6" spans="1:5" x14ac:dyDescent="0.25">
      <c r="A6" s="181" t="s">
        <v>551</v>
      </c>
      <c r="B6" s="182"/>
      <c r="C6" s="182"/>
      <c r="D6" s="182"/>
      <c r="E6" s="183"/>
    </row>
    <row r="7" spans="1:5" x14ac:dyDescent="0.25">
      <c r="A7" s="258" t="s">
        <v>513</v>
      </c>
      <c r="B7" s="259"/>
      <c r="C7" s="259"/>
      <c r="D7" s="259"/>
      <c r="E7" s="260"/>
    </row>
    <row r="8" spans="1:5" x14ac:dyDescent="0.25">
      <c r="A8" s="229" t="s">
        <v>142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237</v>
      </c>
      <c r="D10" s="23" t="s">
        <v>11</v>
      </c>
      <c r="E10" s="39" t="s">
        <v>238</v>
      </c>
    </row>
    <row r="11" spans="1:5" x14ac:dyDescent="0.25">
      <c r="A11" s="24" t="s">
        <v>247</v>
      </c>
      <c r="B11" s="24" t="s">
        <v>14</v>
      </c>
      <c r="C11" s="24">
        <v>0.32</v>
      </c>
      <c r="D11" s="26">
        <v>2180</v>
      </c>
      <c r="E11" s="26">
        <f>C11*D11</f>
        <v>697.6</v>
      </c>
    </row>
    <row r="12" spans="1:5" x14ac:dyDescent="0.25">
      <c r="A12" s="24" t="s">
        <v>240</v>
      </c>
      <c r="B12" s="24" t="s">
        <v>79</v>
      </c>
      <c r="C12" s="40">
        <v>50</v>
      </c>
      <c r="D12" s="26">
        <v>3.05</v>
      </c>
      <c r="E12" s="26">
        <f>C12*D12</f>
        <v>152.5</v>
      </c>
    </row>
    <row r="13" spans="1:5" x14ac:dyDescent="0.25">
      <c r="A13" s="24" t="s">
        <v>336</v>
      </c>
      <c r="B13" s="24" t="s">
        <v>9</v>
      </c>
      <c r="C13" s="40">
        <v>1</v>
      </c>
      <c r="D13" s="26">
        <v>18.5</v>
      </c>
      <c r="E13" s="26">
        <f>C13*D13</f>
        <v>18.5</v>
      </c>
    </row>
    <row r="14" spans="1:5" x14ac:dyDescent="0.25">
      <c r="A14" s="47" t="s">
        <v>36</v>
      </c>
      <c r="B14" s="140"/>
      <c r="C14" s="141"/>
      <c r="D14" s="141"/>
      <c r="E14" s="48">
        <f>SUM(E11:E13)</f>
        <v>868.6</v>
      </c>
    </row>
    <row r="15" spans="1:5" x14ac:dyDescent="0.25">
      <c r="A15" s="30" t="s">
        <v>80</v>
      </c>
      <c r="B15" s="30"/>
      <c r="C15" s="43"/>
      <c r="D15" s="30"/>
      <c r="E15" s="8"/>
    </row>
    <row r="16" spans="1:5" x14ac:dyDescent="0.25">
      <c r="A16" s="44" t="s">
        <v>244</v>
      </c>
      <c r="B16" s="44" t="s">
        <v>50</v>
      </c>
      <c r="C16" s="45">
        <v>1</v>
      </c>
      <c r="D16" s="56">
        <v>100</v>
      </c>
      <c r="E16" s="56">
        <f>C16*D16</f>
        <v>100</v>
      </c>
    </row>
    <row r="17" spans="1:5" x14ac:dyDescent="0.25">
      <c r="A17" s="44" t="s">
        <v>245</v>
      </c>
      <c r="B17" s="44" t="s">
        <v>48</v>
      </c>
      <c r="C17" s="75">
        <v>2</v>
      </c>
      <c r="D17" s="56">
        <v>48</v>
      </c>
      <c r="E17" s="56">
        <f>C17*D17</f>
        <v>96</v>
      </c>
    </row>
    <row r="18" spans="1:5" x14ac:dyDescent="0.25">
      <c r="A18" s="47" t="s">
        <v>51</v>
      </c>
      <c r="B18" s="140"/>
      <c r="C18" s="141"/>
      <c r="D18" s="141"/>
      <c r="E18" s="48">
        <f>SUM(E16:E17)</f>
        <v>196</v>
      </c>
    </row>
    <row r="19" spans="1:5" x14ac:dyDescent="0.25">
      <c r="A19" s="47" t="s">
        <v>65</v>
      </c>
      <c r="B19" s="47"/>
      <c r="C19" s="47"/>
      <c r="D19" s="47"/>
      <c r="E19" s="48">
        <f>SUM(E14,E18)</f>
        <v>1064.5999999999999</v>
      </c>
    </row>
    <row r="22" spans="1:5" x14ac:dyDescent="0.25">
      <c r="A22" s="231" t="s">
        <v>53</v>
      </c>
      <c r="B22" s="232"/>
    </row>
    <row r="23" spans="1:5" x14ac:dyDescent="0.25">
      <c r="A23" s="23" t="str">
        <f>A10</f>
        <v>1-Insumos</v>
      </c>
      <c r="B23" s="33">
        <f>E14</f>
        <v>868.6</v>
      </c>
    </row>
    <row r="24" spans="1:5" x14ac:dyDescent="0.25">
      <c r="A24" s="30" t="str">
        <f>A15</f>
        <v>2-Serviços</v>
      </c>
      <c r="B24" s="33">
        <f>E18</f>
        <v>196</v>
      </c>
    </row>
    <row r="25" spans="1:5" x14ac:dyDescent="0.25">
      <c r="A25" s="14" t="s">
        <v>65</v>
      </c>
      <c r="B25" s="48">
        <f>SUM(B23:B24)</f>
        <v>1064.5999999999999</v>
      </c>
    </row>
    <row r="28" spans="1:5" ht="15.75" x14ac:dyDescent="0.25">
      <c r="A28" s="209" t="s">
        <v>461</v>
      </c>
      <c r="B28" s="209"/>
      <c r="C28" s="233"/>
      <c r="D28" s="233"/>
    </row>
    <row r="29" spans="1:5" x14ac:dyDescent="0.25">
      <c r="A29" t="s">
        <v>54</v>
      </c>
    </row>
    <row r="30" spans="1:5" ht="15.75" x14ac:dyDescent="0.25">
      <c r="A30" s="209" t="s">
        <v>55</v>
      </c>
      <c r="B30" s="209"/>
      <c r="C30" s="209"/>
      <c r="D30" s="209"/>
    </row>
    <row r="31" spans="1:5" ht="15.75" x14ac:dyDescent="0.25">
      <c r="A31" s="209" t="s">
        <v>56</v>
      </c>
      <c r="B31" s="209"/>
      <c r="C31" s="209"/>
      <c r="D31" s="209"/>
    </row>
    <row r="32" spans="1:5" ht="15.75" x14ac:dyDescent="0.25">
      <c r="A32" s="209" t="s">
        <v>57</v>
      </c>
      <c r="B32" s="209"/>
      <c r="C32" s="209"/>
      <c r="D32" s="209"/>
    </row>
    <row r="33" spans="1:2" ht="15.75" x14ac:dyDescent="0.25">
      <c r="A33" s="209" t="s">
        <v>58</v>
      </c>
      <c r="B33" s="209"/>
    </row>
  </sheetData>
  <mergeCells count="18">
    <mergeCell ref="A31:B31"/>
    <mergeCell ref="C31:D31"/>
    <mergeCell ref="A32:B32"/>
    <mergeCell ref="C32:D32"/>
    <mergeCell ref="A33:B33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2:B22"/>
    <mergeCell ref="A28:B28"/>
    <mergeCell ref="C28:D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3"/>
  <sheetViews>
    <sheetView workbookViewId="0">
      <selection activeCell="A6" sqref="A6:E6"/>
    </sheetView>
  </sheetViews>
  <sheetFormatPr defaultRowHeight="15" x14ac:dyDescent="0.25"/>
  <cols>
    <col min="1" max="1" width="27.7109375" customWidth="1"/>
    <col min="2" max="2" width="10.57031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33.75" customHeight="1" x14ac:dyDescent="0.25">
      <c r="A2" s="228"/>
      <c r="B2" s="211"/>
      <c r="C2" s="211"/>
      <c r="D2" s="211"/>
      <c r="E2" s="211"/>
    </row>
    <row r="3" spans="1:5" x14ac:dyDescent="0.25">
      <c r="A3" s="263" t="s">
        <v>236</v>
      </c>
      <c r="B3" s="264"/>
      <c r="C3" s="264"/>
      <c r="D3" s="264"/>
      <c r="E3" s="265"/>
    </row>
    <row r="4" spans="1:5" x14ac:dyDescent="0.25">
      <c r="A4" s="258" t="s">
        <v>3</v>
      </c>
      <c r="B4" s="259"/>
      <c r="C4" s="259"/>
      <c r="D4" s="259"/>
      <c r="E4" s="260"/>
    </row>
    <row r="5" spans="1:5" x14ac:dyDescent="0.25">
      <c r="A5" s="258" t="s">
        <v>311</v>
      </c>
      <c r="B5" s="259"/>
      <c r="C5" s="259"/>
      <c r="D5" s="259"/>
      <c r="E5" s="260"/>
    </row>
    <row r="6" spans="1:5" x14ac:dyDescent="0.25">
      <c r="A6" s="90" t="s">
        <v>551</v>
      </c>
      <c r="B6" s="91"/>
      <c r="C6" s="91"/>
      <c r="D6" s="91"/>
      <c r="E6" s="92"/>
    </row>
    <row r="7" spans="1:5" x14ac:dyDescent="0.25">
      <c r="A7" s="258" t="s">
        <v>513</v>
      </c>
      <c r="B7" s="259"/>
      <c r="C7" s="259"/>
      <c r="D7" s="259"/>
      <c r="E7" s="260"/>
    </row>
    <row r="8" spans="1:5" x14ac:dyDescent="0.25">
      <c r="A8" s="229" t="s">
        <v>438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143</v>
      </c>
      <c r="B10" s="23" t="s">
        <v>9</v>
      </c>
      <c r="C10" s="23" t="s">
        <v>237</v>
      </c>
      <c r="D10" s="23" t="s">
        <v>11</v>
      </c>
      <c r="E10" s="39" t="s">
        <v>238</v>
      </c>
    </row>
    <row r="11" spans="1:5" x14ac:dyDescent="0.25">
      <c r="A11" s="24" t="s">
        <v>240</v>
      </c>
      <c r="B11" s="24" t="s">
        <v>79</v>
      </c>
      <c r="C11" s="40">
        <v>200</v>
      </c>
      <c r="D11" s="26">
        <v>3.05</v>
      </c>
      <c r="E11" s="26">
        <f>C11*D11</f>
        <v>610</v>
      </c>
    </row>
    <row r="12" spans="1:5" x14ac:dyDescent="0.25">
      <c r="A12" s="24" t="s">
        <v>241</v>
      </c>
      <c r="B12" s="24" t="s">
        <v>242</v>
      </c>
      <c r="C12" s="40">
        <v>2</v>
      </c>
      <c r="D12" s="26">
        <v>2.5</v>
      </c>
      <c r="E12" s="26">
        <f>C12*D12</f>
        <v>5</v>
      </c>
    </row>
    <row r="13" spans="1:5" x14ac:dyDescent="0.25">
      <c r="A13" s="24" t="s">
        <v>336</v>
      </c>
      <c r="B13" s="24" t="s">
        <v>9</v>
      </c>
      <c r="C13" s="40">
        <v>1</v>
      </c>
      <c r="D13" s="26">
        <v>18.5</v>
      </c>
      <c r="E13" s="26">
        <f>C13*D13</f>
        <v>18.5</v>
      </c>
    </row>
    <row r="14" spans="1:5" x14ac:dyDescent="0.25">
      <c r="A14" s="6" t="s">
        <v>36</v>
      </c>
      <c r="B14" s="41"/>
      <c r="C14" s="42"/>
      <c r="D14" s="42"/>
      <c r="E14" s="7">
        <f>SUM(E11:E13)</f>
        <v>633.5</v>
      </c>
    </row>
    <row r="15" spans="1:5" x14ac:dyDescent="0.25">
      <c r="A15" s="30" t="s">
        <v>80</v>
      </c>
      <c r="B15" s="30"/>
      <c r="C15" s="43"/>
      <c r="D15" s="30"/>
      <c r="E15" s="8"/>
    </row>
    <row r="16" spans="1:5" x14ac:dyDescent="0.25">
      <c r="A16" s="44" t="s">
        <v>244</v>
      </c>
      <c r="B16" s="44" t="s">
        <v>50</v>
      </c>
      <c r="C16" s="45">
        <v>1</v>
      </c>
      <c r="D16" s="56">
        <v>100</v>
      </c>
      <c r="E16" s="56">
        <f>C16*D16</f>
        <v>100</v>
      </c>
    </row>
    <row r="17" spans="1:5" x14ac:dyDescent="0.25">
      <c r="A17" s="44" t="s">
        <v>245</v>
      </c>
      <c r="B17" s="44" t="s">
        <v>48</v>
      </c>
      <c r="C17" s="75">
        <v>1</v>
      </c>
      <c r="D17" s="56">
        <v>48</v>
      </c>
      <c r="E17" s="56">
        <f>C17*D17</f>
        <v>48</v>
      </c>
    </row>
    <row r="18" spans="1:5" x14ac:dyDescent="0.25">
      <c r="A18" s="6" t="s">
        <v>51</v>
      </c>
      <c r="B18" s="41"/>
      <c r="C18" s="42"/>
      <c r="D18" s="42"/>
      <c r="E18" s="7">
        <f>SUM(E16:E17)</f>
        <v>148</v>
      </c>
    </row>
    <row r="19" spans="1:5" x14ac:dyDescent="0.25">
      <c r="A19" s="47" t="s">
        <v>65</v>
      </c>
      <c r="B19" s="47"/>
      <c r="C19" s="47"/>
      <c r="D19" s="47"/>
      <c r="E19" s="48">
        <f>SUM(E14,E18)</f>
        <v>781.5</v>
      </c>
    </row>
    <row r="22" spans="1:5" x14ac:dyDescent="0.25">
      <c r="A22" s="231" t="s">
        <v>53</v>
      </c>
      <c r="B22" s="232"/>
    </row>
    <row r="23" spans="1:5" x14ac:dyDescent="0.25">
      <c r="A23" s="23" t="str">
        <f>A10</f>
        <v>1-Insumos</v>
      </c>
      <c r="B23" s="33">
        <f>E14</f>
        <v>633.5</v>
      </c>
    </row>
    <row r="24" spans="1:5" x14ac:dyDescent="0.25">
      <c r="A24" s="30" t="str">
        <f>A15</f>
        <v>2-Serviços</v>
      </c>
      <c r="B24" s="33">
        <f>E18</f>
        <v>148</v>
      </c>
    </row>
    <row r="25" spans="1:5" x14ac:dyDescent="0.25">
      <c r="A25" s="14" t="s">
        <v>65</v>
      </c>
      <c r="B25" s="48">
        <f>SUM(B23:B24)</f>
        <v>781.5</v>
      </c>
    </row>
    <row r="28" spans="1:5" ht="15.75" x14ac:dyDescent="0.25">
      <c r="A28" s="209" t="s">
        <v>461</v>
      </c>
      <c r="B28" s="209"/>
      <c r="C28" s="233"/>
      <c r="D28" s="233"/>
    </row>
    <row r="29" spans="1:5" x14ac:dyDescent="0.25">
      <c r="A29" t="s">
        <v>54</v>
      </c>
    </row>
    <row r="30" spans="1:5" ht="15.75" x14ac:dyDescent="0.25">
      <c r="A30" s="209" t="s">
        <v>55</v>
      </c>
      <c r="B30" s="209"/>
      <c r="C30" s="209"/>
      <c r="D30" s="209"/>
    </row>
    <row r="31" spans="1:5" ht="15.75" x14ac:dyDescent="0.25">
      <c r="A31" s="209" t="s">
        <v>56</v>
      </c>
      <c r="B31" s="209"/>
      <c r="C31" s="209"/>
      <c r="D31" s="209"/>
    </row>
    <row r="32" spans="1:5" ht="15.75" x14ac:dyDescent="0.25">
      <c r="A32" s="209" t="s">
        <v>57</v>
      </c>
      <c r="B32" s="209"/>
      <c r="C32" s="209"/>
      <c r="D32" s="209"/>
    </row>
    <row r="33" spans="1:2" ht="15.75" x14ac:dyDescent="0.25">
      <c r="A33" s="209" t="s">
        <v>58</v>
      </c>
      <c r="B33" s="209"/>
    </row>
  </sheetData>
  <mergeCells count="18">
    <mergeCell ref="A31:B31"/>
    <mergeCell ref="C31:D31"/>
    <mergeCell ref="A32:B32"/>
    <mergeCell ref="C32:D32"/>
    <mergeCell ref="A33:B33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2:B22"/>
    <mergeCell ref="A28:B28"/>
    <mergeCell ref="C28:D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336A-CAEA-46EE-9981-83D9CAA56495}">
  <dimension ref="A1:E42"/>
  <sheetViews>
    <sheetView workbookViewId="0">
      <selection activeCell="A7" sqref="A7:E7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4.75" customHeight="1" x14ac:dyDescent="0.25">
      <c r="A2" s="228"/>
      <c r="B2" s="211"/>
      <c r="C2" s="211"/>
      <c r="D2" s="211"/>
      <c r="E2" s="211"/>
    </row>
    <row r="3" spans="1:5" x14ac:dyDescent="0.25">
      <c r="A3" s="263" t="s">
        <v>251</v>
      </c>
      <c r="B3" s="264"/>
      <c r="C3" s="264"/>
      <c r="D3" s="264"/>
      <c r="E3" s="265"/>
    </row>
    <row r="4" spans="1:5" x14ac:dyDescent="0.25">
      <c r="A4" s="258" t="s">
        <v>440</v>
      </c>
      <c r="B4" s="259"/>
      <c r="C4" s="259"/>
      <c r="D4" s="259"/>
      <c r="E4" s="260"/>
    </row>
    <row r="5" spans="1:5" x14ac:dyDescent="0.25">
      <c r="A5" s="258" t="s">
        <v>250</v>
      </c>
      <c r="B5" s="259"/>
      <c r="C5" s="259"/>
      <c r="D5" s="259"/>
      <c r="E5" s="260"/>
    </row>
    <row r="6" spans="1:5" x14ac:dyDescent="0.25">
      <c r="A6" s="217" t="s">
        <v>514</v>
      </c>
      <c r="B6" s="259"/>
      <c r="C6" s="259"/>
      <c r="D6" s="259"/>
      <c r="E6" s="260"/>
    </row>
    <row r="7" spans="1:5" x14ac:dyDescent="0.25">
      <c r="A7" s="180" t="s">
        <v>550</v>
      </c>
      <c r="B7" s="182"/>
      <c r="C7" s="182"/>
      <c r="D7" s="182"/>
      <c r="E7" s="183"/>
    </row>
    <row r="8" spans="1:5" x14ac:dyDescent="0.25">
      <c r="A8" s="217" t="s">
        <v>327</v>
      </c>
      <c r="B8" s="266"/>
      <c r="C8" s="86"/>
      <c r="D8" s="86"/>
      <c r="E8" s="87"/>
    </row>
    <row r="9" spans="1:5" x14ac:dyDescent="0.25">
      <c r="A9" s="267" t="s">
        <v>438</v>
      </c>
      <c r="B9" s="267"/>
      <c r="C9" s="267"/>
      <c r="D9" s="267"/>
      <c r="E9" s="267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43" t="s">
        <v>312</v>
      </c>
      <c r="D11" s="58" t="s">
        <v>313</v>
      </c>
      <c r="E11" s="8" t="s">
        <v>314</v>
      </c>
    </row>
    <row r="12" spans="1:5" x14ac:dyDescent="0.25">
      <c r="A12" s="24" t="s">
        <v>247</v>
      </c>
      <c r="B12" s="55" t="s">
        <v>50</v>
      </c>
      <c r="C12" s="55">
        <v>17</v>
      </c>
      <c r="D12" s="71">
        <v>0.66</v>
      </c>
      <c r="E12" s="71">
        <f>D12*C12*365</f>
        <v>4095.3</v>
      </c>
    </row>
    <row r="13" spans="1:5" x14ac:dyDescent="0.25">
      <c r="A13" s="24" t="s">
        <v>315</v>
      </c>
      <c r="B13" s="55" t="s">
        <v>50</v>
      </c>
      <c r="C13" s="55">
        <v>17</v>
      </c>
      <c r="D13" s="71">
        <v>0.26</v>
      </c>
      <c r="E13" s="71">
        <f t="shared" ref="E13:E14" si="0">D13*C13*365</f>
        <v>1613.3</v>
      </c>
    </row>
    <row r="14" spans="1:5" x14ac:dyDescent="0.25">
      <c r="A14" s="24" t="s">
        <v>316</v>
      </c>
      <c r="B14" s="55" t="s">
        <v>50</v>
      </c>
      <c r="C14" s="55">
        <v>17</v>
      </c>
      <c r="D14" s="71">
        <v>0.03</v>
      </c>
      <c r="E14" s="71">
        <f t="shared" si="0"/>
        <v>186.15</v>
      </c>
    </row>
    <row r="15" spans="1:5" x14ac:dyDescent="0.25">
      <c r="A15" s="6" t="s">
        <v>424</v>
      </c>
      <c r="B15" s="41"/>
      <c r="C15" s="42"/>
      <c r="D15" s="42"/>
      <c r="E15" s="7">
        <f>SUM(E12:E14)</f>
        <v>5894.75</v>
      </c>
    </row>
    <row r="16" spans="1:5" x14ac:dyDescent="0.25">
      <c r="A16" s="30" t="s">
        <v>80</v>
      </c>
      <c r="B16" s="30"/>
      <c r="C16" s="43" t="s">
        <v>312</v>
      </c>
      <c r="D16" s="58" t="s">
        <v>313</v>
      </c>
      <c r="E16" s="8" t="s">
        <v>314</v>
      </c>
    </row>
    <row r="17" spans="1:5" x14ac:dyDescent="0.25">
      <c r="A17" s="44" t="s">
        <v>47</v>
      </c>
      <c r="B17" s="55" t="s">
        <v>50</v>
      </c>
      <c r="C17" s="68">
        <v>17</v>
      </c>
      <c r="D17" s="56">
        <v>50</v>
      </c>
      <c r="E17" s="83">
        <f>D17*C17</f>
        <v>850</v>
      </c>
    </row>
    <row r="18" spans="1:5" x14ac:dyDescent="0.25">
      <c r="A18" s="81" t="s">
        <v>317</v>
      </c>
      <c r="B18" s="55" t="s">
        <v>50</v>
      </c>
      <c r="C18" s="82">
        <v>17</v>
      </c>
      <c r="D18" s="83">
        <v>5</v>
      </c>
      <c r="E18" s="83">
        <f>D18*C18</f>
        <v>85</v>
      </c>
    </row>
    <row r="19" spans="1:5" x14ac:dyDescent="0.25">
      <c r="A19" s="6" t="s">
        <v>423</v>
      </c>
      <c r="B19" s="41"/>
      <c r="C19" s="42"/>
      <c r="D19" s="42"/>
      <c r="E19" s="57">
        <f>SUM(E17:E18)</f>
        <v>935</v>
      </c>
    </row>
    <row r="20" spans="1:5" x14ac:dyDescent="0.25">
      <c r="A20" s="30" t="s">
        <v>422</v>
      </c>
      <c r="B20" s="30"/>
      <c r="C20" s="43" t="s">
        <v>312</v>
      </c>
      <c r="D20" s="58" t="s">
        <v>313</v>
      </c>
      <c r="E20" s="8" t="s">
        <v>314</v>
      </c>
    </row>
    <row r="21" spans="1:5" x14ac:dyDescent="0.25">
      <c r="A21" s="44" t="s">
        <v>318</v>
      </c>
      <c r="B21" s="55" t="s">
        <v>50</v>
      </c>
      <c r="C21" s="68">
        <v>17</v>
      </c>
      <c r="D21" s="56">
        <v>0.02</v>
      </c>
      <c r="E21" s="56">
        <f>C21*D21*365</f>
        <v>124.10000000000001</v>
      </c>
    </row>
    <row r="22" spans="1:5" x14ac:dyDescent="0.25">
      <c r="A22" s="44" t="s">
        <v>319</v>
      </c>
      <c r="B22" s="55" t="s">
        <v>50</v>
      </c>
      <c r="C22" s="68">
        <v>17</v>
      </c>
      <c r="D22" s="56">
        <v>0.02</v>
      </c>
      <c r="E22" s="56">
        <f t="shared" ref="E22:E25" si="1">C22*D22*365</f>
        <v>124.10000000000001</v>
      </c>
    </row>
    <row r="23" spans="1:5" x14ac:dyDescent="0.25">
      <c r="A23" s="44" t="s">
        <v>320</v>
      </c>
      <c r="B23" s="55" t="s">
        <v>50</v>
      </c>
      <c r="C23" s="68">
        <v>17</v>
      </c>
      <c r="D23" s="56">
        <v>0.02</v>
      </c>
      <c r="E23" s="56">
        <f t="shared" si="1"/>
        <v>124.10000000000001</v>
      </c>
    </row>
    <row r="24" spans="1:5" x14ac:dyDescent="0.25">
      <c r="A24" s="44" t="s">
        <v>321</v>
      </c>
      <c r="B24" s="55" t="s">
        <v>50</v>
      </c>
      <c r="C24" s="68">
        <v>17</v>
      </c>
      <c r="D24" s="56">
        <v>0.02</v>
      </c>
      <c r="E24" s="56">
        <f t="shared" si="1"/>
        <v>124.10000000000001</v>
      </c>
    </row>
    <row r="25" spans="1:5" x14ac:dyDescent="0.25">
      <c r="A25" s="44" t="s">
        <v>322</v>
      </c>
      <c r="B25" s="55" t="s">
        <v>50</v>
      </c>
      <c r="C25" s="68">
        <v>17</v>
      </c>
      <c r="D25" s="56">
        <v>0.02</v>
      </c>
      <c r="E25" s="56">
        <f t="shared" si="1"/>
        <v>124.10000000000001</v>
      </c>
    </row>
    <row r="26" spans="1:5" x14ac:dyDescent="0.25">
      <c r="A26" s="6" t="s">
        <v>425</v>
      </c>
      <c r="B26" s="41"/>
      <c r="C26" s="42"/>
      <c r="D26" s="42"/>
      <c r="E26" s="7">
        <f>SUM(E23:E25)</f>
        <v>372.3</v>
      </c>
    </row>
    <row r="27" spans="1:5" x14ac:dyDescent="0.25">
      <c r="A27" s="47" t="s">
        <v>65</v>
      </c>
      <c r="B27" s="47"/>
      <c r="C27" s="47"/>
      <c r="D27" s="47"/>
      <c r="E27" s="48">
        <f>SUM(E15,E19,E26)</f>
        <v>7202.05</v>
      </c>
    </row>
    <row r="30" spans="1:5" x14ac:dyDescent="0.25">
      <c r="A30" s="231" t="s">
        <v>53</v>
      </c>
      <c r="B30" s="232"/>
    </row>
    <row r="31" spans="1:5" x14ac:dyDescent="0.25">
      <c r="A31" s="23" t="s">
        <v>143</v>
      </c>
      <c r="B31" s="33">
        <f>E15</f>
        <v>5894.75</v>
      </c>
    </row>
    <row r="32" spans="1:5" x14ac:dyDescent="0.25">
      <c r="A32" s="30" t="s">
        <v>80</v>
      </c>
      <c r="B32" s="33">
        <f>E19</f>
        <v>935</v>
      </c>
    </row>
    <row r="33" spans="1:4" x14ac:dyDescent="0.25">
      <c r="A33" s="30" t="s">
        <v>253</v>
      </c>
      <c r="B33" s="33">
        <f>E26</f>
        <v>372.3</v>
      </c>
    </row>
    <row r="34" spans="1:4" x14ac:dyDescent="0.25">
      <c r="A34" s="14" t="s">
        <v>65</v>
      </c>
      <c r="B34" s="48">
        <f>SUM(B31,B32,B33)</f>
        <v>7202.05</v>
      </c>
    </row>
    <row r="37" spans="1:4" ht="15.75" x14ac:dyDescent="0.25">
      <c r="A37" s="209" t="s">
        <v>461</v>
      </c>
      <c r="B37" s="209"/>
      <c r="C37" s="233"/>
      <c r="D37" s="233"/>
    </row>
    <row r="38" spans="1:4" x14ac:dyDescent="0.25">
      <c r="A38" t="s">
        <v>54</v>
      </c>
    </row>
    <row r="39" spans="1:4" ht="15.75" x14ac:dyDescent="0.25">
      <c r="A39" s="209" t="s">
        <v>55</v>
      </c>
      <c r="B39" s="209"/>
      <c r="C39" s="209"/>
      <c r="D39" s="209"/>
    </row>
    <row r="40" spans="1:4" ht="15.75" x14ac:dyDescent="0.25">
      <c r="A40" s="209" t="s">
        <v>56</v>
      </c>
      <c r="B40" s="209"/>
      <c r="C40" s="209"/>
      <c r="D40" s="209"/>
    </row>
    <row r="41" spans="1:4" ht="15.75" x14ac:dyDescent="0.25">
      <c r="A41" s="209" t="s">
        <v>57</v>
      </c>
      <c r="B41" s="209"/>
      <c r="C41" s="209"/>
      <c r="D41" s="209"/>
    </row>
    <row r="42" spans="1:4" ht="15.75" x14ac:dyDescent="0.25">
      <c r="A42" s="209" t="s">
        <v>58</v>
      </c>
      <c r="B42" s="209"/>
    </row>
  </sheetData>
  <mergeCells count="19">
    <mergeCell ref="A6:E6"/>
    <mergeCell ref="A1:A2"/>
    <mergeCell ref="B1:E2"/>
    <mergeCell ref="A3:E3"/>
    <mergeCell ref="A4:E4"/>
    <mergeCell ref="A5:E5"/>
    <mergeCell ref="A8:B8"/>
    <mergeCell ref="A9:E9"/>
    <mergeCell ref="A10:E10"/>
    <mergeCell ref="A30:B30"/>
    <mergeCell ref="A37:B37"/>
    <mergeCell ref="C37:D37"/>
    <mergeCell ref="A42:B42"/>
    <mergeCell ref="A39:B39"/>
    <mergeCell ref="C39:D39"/>
    <mergeCell ref="A40:B40"/>
    <mergeCell ref="C40:D40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workbookViewId="0">
      <selection activeCell="A7" sqref="A7:E7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4.75" customHeight="1" x14ac:dyDescent="0.25">
      <c r="A2" s="228"/>
      <c r="B2" s="211"/>
      <c r="C2" s="211"/>
      <c r="D2" s="211"/>
      <c r="E2" s="211"/>
    </row>
    <row r="3" spans="1:5" x14ac:dyDescent="0.25">
      <c r="A3" s="263" t="s">
        <v>251</v>
      </c>
      <c r="B3" s="264"/>
      <c r="C3" s="264"/>
      <c r="D3" s="264"/>
      <c r="E3" s="265"/>
    </row>
    <row r="4" spans="1:5" x14ac:dyDescent="0.25">
      <c r="A4" s="258" t="s">
        <v>439</v>
      </c>
      <c r="B4" s="259"/>
      <c r="C4" s="259"/>
      <c r="D4" s="259"/>
      <c r="E4" s="260"/>
    </row>
    <row r="5" spans="1:5" x14ac:dyDescent="0.25">
      <c r="A5" s="258" t="s">
        <v>250</v>
      </c>
      <c r="B5" s="259"/>
      <c r="C5" s="259"/>
      <c r="D5" s="259"/>
      <c r="E5" s="260"/>
    </row>
    <row r="6" spans="1:5" x14ac:dyDescent="0.25">
      <c r="A6" s="217" t="s">
        <v>513</v>
      </c>
      <c r="B6" s="259"/>
      <c r="C6" s="259"/>
      <c r="D6" s="259"/>
      <c r="E6" s="260"/>
    </row>
    <row r="7" spans="1:5" x14ac:dyDescent="0.25">
      <c r="A7" s="180" t="s">
        <v>550</v>
      </c>
      <c r="B7" s="182"/>
      <c r="C7" s="182"/>
      <c r="D7" s="182"/>
      <c r="E7" s="183"/>
    </row>
    <row r="8" spans="1:5" x14ac:dyDescent="0.25">
      <c r="A8" s="217" t="s">
        <v>326</v>
      </c>
      <c r="B8" s="266"/>
      <c r="C8" s="86"/>
      <c r="D8" s="86"/>
      <c r="E8" s="87"/>
    </row>
    <row r="9" spans="1:5" x14ac:dyDescent="0.25">
      <c r="A9" s="267" t="s">
        <v>438</v>
      </c>
      <c r="B9" s="267"/>
      <c r="C9" s="267"/>
      <c r="D9" s="267"/>
      <c r="E9" s="267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43" t="s">
        <v>312</v>
      </c>
      <c r="D11" s="58" t="s">
        <v>313</v>
      </c>
      <c r="E11" s="8" t="s">
        <v>314</v>
      </c>
    </row>
    <row r="12" spans="1:5" x14ac:dyDescent="0.25">
      <c r="A12" s="24" t="s">
        <v>247</v>
      </c>
      <c r="B12" s="55" t="s">
        <v>50</v>
      </c>
      <c r="C12" s="55">
        <v>25</v>
      </c>
      <c r="D12" s="71">
        <v>0.7</v>
      </c>
      <c r="E12" s="71">
        <f>D12*C12*365</f>
        <v>6387.5</v>
      </c>
    </row>
    <row r="13" spans="1:5" x14ac:dyDescent="0.25">
      <c r="A13" s="24" t="s">
        <v>315</v>
      </c>
      <c r="B13" s="55" t="s">
        <v>50</v>
      </c>
      <c r="C13" s="55">
        <v>25</v>
      </c>
      <c r="D13" s="71">
        <v>0.28000000000000003</v>
      </c>
      <c r="E13" s="71">
        <f t="shared" ref="E13:E14" si="0">D13*C13*365</f>
        <v>2555.0000000000005</v>
      </c>
    </row>
    <row r="14" spans="1:5" x14ac:dyDescent="0.25">
      <c r="A14" s="24" t="s">
        <v>316</v>
      </c>
      <c r="B14" s="55" t="s">
        <v>50</v>
      </c>
      <c r="C14" s="55">
        <v>25</v>
      </c>
      <c r="D14" s="71">
        <v>0.03</v>
      </c>
      <c r="E14" s="71">
        <f t="shared" si="0"/>
        <v>273.75</v>
      </c>
    </row>
    <row r="15" spans="1:5" x14ac:dyDescent="0.25">
      <c r="A15" s="6" t="s">
        <v>424</v>
      </c>
      <c r="B15" s="41"/>
      <c r="C15" s="42"/>
      <c r="D15" s="42"/>
      <c r="E15" s="7">
        <f>SUM(E12:E14)</f>
        <v>9216.25</v>
      </c>
    </row>
    <row r="16" spans="1:5" x14ac:dyDescent="0.25">
      <c r="A16" s="30" t="s">
        <v>80</v>
      </c>
      <c r="B16" s="30"/>
      <c r="C16" s="43" t="s">
        <v>312</v>
      </c>
      <c r="D16" s="58" t="s">
        <v>313</v>
      </c>
      <c r="E16" s="8" t="s">
        <v>314</v>
      </c>
    </row>
    <row r="17" spans="1:5" x14ac:dyDescent="0.25">
      <c r="A17" s="44" t="s">
        <v>47</v>
      </c>
      <c r="B17" s="55" t="s">
        <v>50</v>
      </c>
      <c r="C17" s="68">
        <v>25</v>
      </c>
      <c r="D17" s="56">
        <v>50</v>
      </c>
      <c r="E17" s="83">
        <f>D17*C17</f>
        <v>1250</v>
      </c>
    </row>
    <row r="18" spans="1:5" x14ac:dyDescent="0.25">
      <c r="A18" s="81" t="s">
        <v>317</v>
      </c>
      <c r="B18" s="55" t="s">
        <v>50</v>
      </c>
      <c r="C18" s="82">
        <v>25</v>
      </c>
      <c r="D18" s="83">
        <v>5</v>
      </c>
      <c r="E18" s="83">
        <f>D18*C18</f>
        <v>125</v>
      </c>
    </row>
    <row r="19" spans="1:5" x14ac:dyDescent="0.25">
      <c r="A19" s="6" t="s">
        <v>423</v>
      </c>
      <c r="B19" s="41"/>
      <c r="C19" s="42"/>
      <c r="D19" s="42"/>
      <c r="E19" s="57">
        <f>SUM(E17:E18)</f>
        <v>1375</v>
      </c>
    </row>
    <row r="20" spans="1:5" x14ac:dyDescent="0.25">
      <c r="A20" s="30" t="s">
        <v>422</v>
      </c>
      <c r="B20" s="30"/>
      <c r="C20" s="43" t="s">
        <v>312</v>
      </c>
      <c r="D20" s="58" t="s">
        <v>313</v>
      </c>
      <c r="E20" s="8" t="s">
        <v>314</v>
      </c>
    </row>
    <row r="21" spans="1:5" x14ac:dyDescent="0.25">
      <c r="A21" s="44" t="s">
        <v>318</v>
      </c>
      <c r="B21" s="55" t="s">
        <v>50</v>
      </c>
      <c r="C21" s="68">
        <v>25</v>
      </c>
      <c r="D21" s="56">
        <v>0.03</v>
      </c>
      <c r="E21" s="56">
        <f>C21*D21*365</f>
        <v>273.75</v>
      </c>
    </row>
    <row r="22" spans="1:5" x14ac:dyDescent="0.25">
      <c r="A22" s="44" t="s">
        <v>319</v>
      </c>
      <c r="B22" s="55" t="s">
        <v>50</v>
      </c>
      <c r="C22" s="68">
        <v>25</v>
      </c>
      <c r="D22" s="56">
        <v>0.02</v>
      </c>
      <c r="E22" s="56">
        <f t="shared" ref="E22:E25" si="1">C22*D22*365</f>
        <v>182.5</v>
      </c>
    </row>
    <row r="23" spans="1:5" x14ac:dyDescent="0.25">
      <c r="A23" s="44" t="s">
        <v>320</v>
      </c>
      <c r="B23" s="55" t="s">
        <v>50</v>
      </c>
      <c r="C23" s="68">
        <v>25</v>
      </c>
      <c r="D23" s="56">
        <v>0.02</v>
      </c>
      <c r="E23" s="56">
        <f t="shared" si="1"/>
        <v>182.5</v>
      </c>
    </row>
    <row r="24" spans="1:5" x14ac:dyDescent="0.25">
      <c r="A24" s="44" t="s">
        <v>321</v>
      </c>
      <c r="B24" s="55" t="s">
        <v>50</v>
      </c>
      <c r="C24" s="68">
        <v>25</v>
      </c>
      <c r="D24" s="56">
        <v>0.02</v>
      </c>
      <c r="E24" s="56">
        <f t="shared" si="1"/>
        <v>182.5</v>
      </c>
    </row>
    <row r="25" spans="1:5" x14ac:dyDescent="0.25">
      <c r="A25" s="44" t="s">
        <v>322</v>
      </c>
      <c r="B25" s="55" t="s">
        <v>50</v>
      </c>
      <c r="C25" s="68">
        <v>25</v>
      </c>
      <c r="D25" s="56">
        <v>0.03</v>
      </c>
      <c r="E25" s="56">
        <f t="shared" si="1"/>
        <v>273.75</v>
      </c>
    </row>
    <row r="26" spans="1:5" x14ac:dyDescent="0.25">
      <c r="A26" s="6" t="s">
        <v>425</v>
      </c>
      <c r="B26" s="41"/>
      <c r="C26" s="42"/>
      <c r="D26" s="42"/>
      <c r="E26" s="57">
        <v>1500</v>
      </c>
    </row>
    <row r="27" spans="1:5" x14ac:dyDescent="0.25">
      <c r="A27" s="47" t="s">
        <v>65</v>
      </c>
      <c r="B27" s="47"/>
      <c r="C27" s="47"/>
      <c r="D27" s="47"/>
      <c r="E27" s="48">
        <f>SUM(E15,E19,E26)</f>
        <v>12091.25</v>
      </c>
    </row>
    <row r="30" spans="1:5" x14ac:dyDescent="0.25">
      <c r="A30" s="231" t="s">
        <v>53</v>
      </c>
      <c r="B30" s="232"/>
    </row>
    <row r="31" spans="1:5" x14ac:dyDescent="0.25">
      <c r="A31" s="23" t="s">
        <v>143</v>
      </c>
      <c r="B31" s="33">
        <f>E15</f>
        <v>9216.25</v>
      </c>
    </row>
    <row r="32" spans="1:5" x14ac:dyDescent="0.25">
      <c r="A32" s="30" t="s">
        <v>80</v>
      </c>
      <c r="B32" s="33">
        <f>E19</f>
        <v>1375</v>
      </c>
    </row>
    <row r="33" spans="1:4" x14ac:dyDescent="0.25">
      <c r="A33" s="30" t="s">
        <v>253</v>
      </c>
      <c r="B33" s="33">
        <f>E26</f>
        <v>1500</v>
      </c>
    </row>
    <row r="34" spans="1:4" x14ac:dyDescent="0.25">
      <c r="A34" s="14" t="s">
        <v>65</v>
      </c>
      <c r="B34" s="48">
        <f>SUM(B31,B32,B33)</f>
        <v>12091.25</v>
      </c>
    </row>
    <row r="37" spans="1:4" ht="15.75" x14ac:dyDescent="0.25">
      <c r="A37" s="209" t="s">
        <v>461</v>
      </c>
      <c r="B37" s="209"/>
      <c r="C37" s="233"/>
      <c r="D37" s="233"/>
    </row>
    <row r="38" spans="1:4" x14ac:dyDescent="0.25">
      <c r="A38" t="s">
        <v>54</v>
      </c>
    </row>
    <row r="39" spans="1:4" ht="15.75" x14ac:dyDescent="0.25">
      <c r="A39" s="209" t="s">
        <v>55</v>
      </c>
      <c r="B39" s="209"/>
      <c r="C39" s="209"/>
      <c r="D39" s="209"/>
    </row>
    <row r="40" spans="1:4" ht="15.75" x14ac:dyDescent="0.25">
      <c r="A40" s="209" t="s">
        <v>56</v>
      </c>
      <c r="B40" s="209"/>
      <c r="C40" s="209"/>
      <c r="D40" s="209"/>
    </row>
    <row r="41" spans="1:4" ht="15.75" x14ac:dyDescent="0.25">
      <c r="A41" s="209" t="s">
        <v>57</v>
      </c>
      <c r="B41" s="209"/>
      <c r="C41" s="209"/>
      <c r="D41" s="209"/>
    </row>
    <row r="42" spans="1:4" ht="15.75" x14ac:dyDescent="0.25">
      <c r="A42" s="209" t="s">
        <v>58</v>
      </c>
      <c r="B42" s="209"/>
    </row>
  </sheetData>
  <mergeCells count="19">
    <mergeCell ref="A6:E6"/>
    <mergeCell ref="A1:A2"/>
    <mergeCell ref="B1:E2"/>
    <mergeCell ref="A3:E3"/>
    <mergeCell ref="A4:E4"/>
    <mergeCell ref="A5:E5"/>
    <mergeCell ref="C40:D40"/>
    <mergeCell ref="A41:B41"/>
    <mergeCell ref="C41:D41"/>
    <mergeCell ref="A42:B42"/>
    <mergeCell ref="A8:B8"/>
    <mergeCell ref="A9:E9"/>
    <mergeCell ref="A10:E10"/>
    <mergeCell ref="A30:B30"/>
    <mergeCell ref="A37:B37"/>
    <mergeCell ref="C37:D37"/>
    <mergeCell ref="A39:B39"/>
    <mergeCell ref="C39:D39"/>
    <mergeCell ref="A40:B4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2"/>
  <sheetViews>
    <sheetView workbookViewId="0">
      <selection activeCell="A6" sqref="A6:E6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7.28515625" customWidth="1"/>
    <col min="4" max="4" width="10.140625" customWidth="1"/>
    <col min="5" max="5" width="15.85546875" bestFit="1" customWidth="1"/>
  </cols>
  <sheetData>
    <row r="1" spans="1:5" x14ac:dyDescent="0.25">
      <c r="A1" s="228"/>
      <c r="B1" s="211" t="s">
        <v>0</v>
      </c>
      <c r="C1" s="211"/>
      <c r="D1" s="211"/>
      <c r="E1" s="211"/>
    </row>
    <row r="2" spans="1:5" ht="27.75" customHeight="1" x14ac:dyDescent="0.25">
      <c r="A2" s="228"/>
      <c r="B2" s="211"/>
      <c r="C2" s="211"/>
      <c r="D2" s="211"/>
      <c r="E2" s="211"/>
    </row>
    <row r="3" spans="1:5" x14ac:dyDescent="0.25">
      <c r="A3" s="263" t="s">
        <v>251</v>
      </c>
      <c r="B3" s="264"/>
      <c r="C3" s="264"/>
      <c r="D3" s="264"/>
      <c r="E3" s="265"/>
    </row>
    <row r="4" spans="1:5" x14ac:dyDescent="0.25">
      <c r="A4" s="258" t="s">
        <v>246</v>
      </c>
      <c r="B4" s="259"/>
      <c r="C4" s="259"/>
      <c r="D4" s="259"/>
      <c r="E4" s="260"/>
    </row>
    <row r="5" spans="1:5" x14ac:dyDescent="0.25">
      <c r="A5" s="258" t="s">
        <v>250</v>
      </c>
      <c r="B5" s="259"/>
      <c r="C5" s="259"/>
      <c r="D5" s="259"/>
      <c r="E5" s="260"/>
    </row>
    <row r="6" spans="1:5" x14ac:dyDescent="0.25">
      <c r="A6" s="89" t="s">
        <v>550</v>
      </c>
      <c r="B6" s="91"/>
      <c r="C6" s="91"/>
      <c r="D6" s="91"/>
      <c r="E6" s="92"/>
    </row>
    <row r="7" spans="1:5" x14ac:dyDescent="0.25">
      <c r="A7" s="217" t="s">
        <v>513</v>
      </c>
      <c r="B7" s="259"/>
      <c r="C7" s="259"/>
      <c r="D7" s="259"/>
      <c r="E7" s="260"/>
    </row>
    <row r="8" spans="1:5" x14ac:dyDescent="0.25">
      <c r="A8" s="84" t="s">
        <v>325</v>
      </c>
      <c r="B8" s="69"/>
      <c r="C8" s="69"/>
      <c r="D8" s="69"/>
      <c r="E8" s="70"/>
    </row>
    <row r="9" spans="1:5" x14ac:dyDescent="0.25">
      <c r="A9" s="229" t="s">
        <v>438</v>
      </c>
      <c r="B9" s="229"/>
      <c r="C9" s="229"/>
      <c r="D9" s="229"/>
      <c r="E9" s="229"/>
    </row>
    <row r="10" spans="1:5" x14ac:dyDescent="0.25">
      <c r="A10" s="230" t="s">
        <v>7</v>
      </c>
      <c r="B10" s="230"/>
      <c r="C10" s="230"/>
      <c r="D10" s="230"/>
      <c r="E10" s="230"/>
    </row>
    <row r="11" spans="1:5" x14ac:dyDescent="0.25">
      <c r="A11" s="23" t="s">
        <v>143</v>
      </c>
      <c r="B11" s="23" t="s">
        <v>9</v>
      </c>
      <c r="C11" s="43" t="s">
        <v>312</v>
      </c>
      <c r="D11" s="88" t="s">
        <v>332</v>
      </c>
      <c r="E11" s="8" t="s">
        <v>314</v>
      </c>
    </row>
    <row r="12" spans="1:5" x14ac:dyDescent="0.25">
      <c r="A12" s="24" t="s">
        <v>247</v>
      </c>
      <c r="B12" s="55" t="s">
        <v>50</v>
      </c>
      <c r="C12" s="55">
        <v>35</v>
      </c>
      <c r="D12" s="26">
        <v>0.7</v>
      </c>
      <c r="E12" s="26">
        <f>D12*C12*365</f>
        <v>8942.5</v>
      </c>
    </row>
    <row r="13" spans="1:5" x14ac:dyDescent="0.25">
      <c r="A13" s="24" t="s">
        <v>239</v>
      </c>
      <c r="B13" s="55" t="s">
        <v>50</v>
      </c>
      <c r="C13" s="55">
        <v>35</v>
      </c>
      <c r="D13" s="26">
        <v>0.28000000000000003</v>
      </c>
      <c r="E13" s="26">
        <f t="shared" ref="E13:E14" si="0">D13*C13*365</f>
        <v>3577.0000000000005</v>
      </c>
    </row>
    <row r="14" spans="1:5" x14ac:dyDescent="0.25">
      <c r="A14" s="24" t="s">
        <v>316</v>
      </c>
      <c r="B14" s="55" t="s">
        <v>50</v>
      </c>
      <c r="C14" s="55">
        <v>35</v>
      </c>
      <c r="D14" s="26">
        <v>0.03</v>
      </c>
      <c r="E14" s="26">
        <f t="shared" si="0"/>
        <v>383.25</v>
      </c>
    </row>
    <row r="15" spans="1:5" s="35" customFormat="1" x14ac:dyDescent="0.25">
      <c r="A15" s="6" t="s">
        <v>424</v>
      </c>
      <c r="B15" s="6"/>
      <c r="C15" s="7"/>
      <c r="D15" s="7"/>
      <c r="E15" s="7">
        <f>SUM(E12:E14)</f>
        <v>12902.75</v>
      </c>
    </row>
    <row r="16" spans="1:5" x14ac:dyDescent="0.25">
      <c r="A16" s="30" t="s">
        <v>421</v>
      </c>
      <c r="B16" s="30" t="s">
        <v>9</v>
      </c>
      <c r="C16" s="43" t="s">
        <v>312</v>
      </c>
      <c r="D16" s="58" t="s">
        <v>313</v>
      </c>
      <c r="E16" s="8" t="s">
        <v>314</v>
      </c>
    </row>
    <row r="17" spans="1:5" x14ac:dyDescent="0.25">
      <c r="A17" s="44" t="s">
        <v>318</v>
      </c>
      <c r="B17" s="55" t="s">
        <v>50</v>
      </c>
      <c r="C17" s="68">
        <v>35</v>
      </c>
      <c r="D17" s="56">
        <v>0.05</v>
      </c>
      <c r="E17" s="56">
        <f>C17*D17*365</f>
        <v>638.75</v>
      </c>
    </row>
    <row r="18" spans="1:5" x14ac:dyDescent="0.25">
      <c r="A18" s="44" t="s">
        <v>319</v>
      </c>
      <c r="B18" s="55" t="s">
        <v>50</v>
      </c>
      <c r="C18" s="68">
        <v>35</v>
      </c>
      <c r="D18" s="56">
        <v>0.02</v>
      </c>
      <c r="E18" s="56">
        <f t="shared" ref="E18:E21" si="1">C18*D18*365</f>
        <v>255.50000000000003</v>
      </c>
    </row>
    <row r="19" spans="1:5" x14ac:dyDescent="0.25">
      <c r="A19" s="44" t="s">
        <v>320</v>
      </c>
      <c r="B19" s="55" t="s">
        <v>50</v>
      </c>
      <c r="C19" s="68">
        <v>35</v>
      </c>
      <c r="D19" s="56">
        <v>0.01</v>
      </c>
      <c r="E19" s="56">
        <f t="shared" si="1"/>
        <v>127.75000000000001</v>
      </c>
    </row>
    <row r="20" spans="1:5" x14ac:dyDescent="0.25">
      <c r="A20" s="44" t="s">
        <v>321</v>
      </c>
      <c r="B20" s="55" t="s">
        <v>50</v>
      </c>
      <c r="C20" s="68">
        <v>35</v>
      </c>
      <c r="D20" s="56">
        <v>0.03</v>
      </c>
      <c r="E20" s="56">
        <f t="shared" si="1"/>
        <v>383.25</v>
      </c>
    </row>
    <row r="21" spans="1:5" x14ac:dyDescent="0.25">
      <c r="A21" s="44" t="s">
        <v>322</v>
      </c>
      <c r="B21" s="55" t="s">
        <v>50</v>
      </c>
      <c r="C21" s="68">
        <v>35</v>
      </c>
      <c r="D21" s="56">
        <v>0.04</v>
      </c>
      <c r="E21" s="56">
        <f t="shared" si="1"/>
        <v>511.00000000000006</v>
      </c>
    </row>
    <row r="22" spans="1:5" x14ac:dyDescent="0.25">
      <c r="A22" s="6" t="s">
        <v>423</v>
      </c>
      <c r="B22" s="41"/>
      <c r="C22" s="42"/>
      <c r="D22" s="42"/>
      <c r="E22" s="57">
        <f>SUM(E17:E21)</f>
        <v>1916.25</v>
      </c>
    </row>
    <row r="23" spans="1:5" x14ac:dyDescent="0.25">
      <c r="A23" s="30" t="s">
        <v>420</v>
      </c>
      <c r="B23" s="30"/>
      <c r="C23" s="43" t="s">
        <v>312</v>
      </c>
      <c r="D23" s="58" t="s">
        <v>313</v>
      </c>
      <c r="E23" s="8" t="s">
        <v>314</v>
      </c>
    </row>
    <row r="24" spans="1:5" x14ac:dyDescent="0.25">
      <c r="A24" s="44" t="s">
        <v>323</v>
      </c>
      <c r="B24" s="55" t="s">
        <v>50</v>
      </c>
      <c r="C24" s="68">
        <v>35</v>
      </c>
      <c r="D24" s="71">
        <v>60</v>
      </c>
      <c r="E24" s="71">
        <f>D24*C24</f>
        <v>2100</v>
      </c>
    </row>
    <row r="25" spans="1:5" x14ac:dyDescent="0.25">
      <c r="A25" s="44" t="s">
        <v>317</v>
      </c>
      <c r="B25" s="55" t="s">
        <v>50</v>
      </c>
      <c r="C25" s="68">
        <v>25</v>
      </c>
      <c r="D25" s="71">
        <v>5</v>
      </c>
      <c r="E25" s="71">
        <f>D25*C25</f>
        <v>125</v>
      </c>
    </row>
    <row r="26" spans="1:5" x14ac:dyDescent="0.25">
      <c r="A26" s="6" t="s">
        <v>425</v>
      </c>
      <c r="B26" s="41"/>
      <c r="C26" s="42"/>
      <c r="D26" s="42"/>
      <c r="E26" s="57">
        <f>SUM(E24:E25)</f>
        <v>2225</v>
      </c>
    </row>
    <row r="27" spans="1:5" x14ac:dyDescent="0.25">
      <c r="A27" s="47" t="s">
        <v>65</v>
      </c>
      <c r="B27" s="47"/>
      <c r="C27" s="47"/>
      <c r="D27" s="47"/>
      <c r="E27" s="48">
        <f>SUM(E15,E22,E26)</f>
        <v>17044</v>
      </c>
    </row>
    <row r="30" spans="1:5" x14ac:dyDescent="0.25">
      <c r="A30" s="231" t="s">
        <v>53</v>
      </c>
      <c r="B30" s="232"/>
    </row>
    <row r="31" spans="1:5" x14ac:dyDescent="0.25">
      <c r="A31" s="23" t="s">
        <v>143</v>
      </c>
      <c r="B31" s="33">
        <f>E15</f>
        <v>12902.75</v>
      </c>
    </row>
    <row r="32" spans="1:5" x14ac:dyDescent="0.25">
      <c r="A32" s="30" t="s">
        <v>421</v>
      </c>
      <c r="B32" s="33">
        <f>E22</f>
        <v>1916.25</v>
      </c>
    </row>
    <row r="33" spans="1:4" x14ac:dyDescent="0.25">
      <c r="A33" s="30" t="s">
        <v>255</v>
      </c>
      <c r="B33" s="33">
        <f>E26</f>
        <v>2225</v>
      </c>
    </row>
    <row r="34" spans="1:4" x14ac:dyDescent="0.25">
      <c r="A34" s="14" t="s">
        <v>65</v>
      </c>
      <c r="B34" s="48">
        <f>SUM(B31,B32,B33)</f>
        <v>17044</v>
      </c>
    </row>
    <row r="37" spans="1:4" ht="15.75" x14ac:dyDescent="0.25">
      <c r="A37" s="209" t="s">
        <v>461</v>
      </c>
      <c r="B37" s="209"/>
      <c r="C37" s="233"/>
      <c r="D37" s="233"/>
    </row>
    <row r="38" spans="1:4" x14ac:dyDescent="0.25">
      <c r="A38" t="s">
        <v>54</v>
      </c>
    </row>
    <row r="39" spans="1:4" ht="15.75" x14ac:dyDescent="0.25">
      <c r="A39" s="209" t="s">
        <v>55</v>
      </c>
      <c r="B39" s="209"/>
      <c r="C39" s="209"/>
      <c r="D39" s="209"/>
    </row>
    <row r="40" spans="1:4" ht="15.75" x14ac:dyDescent="0.25">
      <c r="A40" s="209" t="s">
        <v>56</v>
      </c>
      <c r="B40" s="209"/>
      <c r="C40" s="209"/>
      <c r="D40" s="209"/>
    </row>
    <row r="41" spans="1:4" ht="15.75" x14ac:dyDescent="0.25">
      <c r="A41" s="209" t="s">
        <v>57</v>
      </c>
      <c r="B41" s="209"/>
      <c r="C41" s="209"/>
      <c r="D41" s="209"/>
    </row>
    <row r="42" spans="1:4" ht="15.75" x14ac:dyDescent="0.25">
      <c r="A42" s="209" t="s">
        <v>58</v>
      </c>
      <c r="B42" s="209"/>
    </row>
  </sheetData>
  <mergeCells count="18">
    <mergeCell ref="A37:B37"/>
    <mergeCell ref="C37:D37"/>
    <mergeCell ref="A39:B39"/>
    <mergeCell ref="C39:D39"/>
    <mergeCell ref="A42:B42"/>
    <mergeCell ref="A40:B40"/>
    <mergeCell ref="C40:D40"/>
    <mergeCell ref="A41:B41"/>
    <mergeCell ref="C41:D41"/>
    <mergeCell ref="A9:E9"/>
    <mergeCell ref="A10:E10"/>
    <mergeCell ref="A30:B30"/>
    <mergeCell ref="A7:E7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3"/>
  <sheetViews>
    <sheetView topLeftCell="A43" workbookViewId="0">
      <selection activeCell="A4" sqref="A4:B4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10"/>
      <c r="B1" s="211" t="s">
        <v>0</v>
      </c>
      <c r="C1" s="211"/>
      <c r="D1" s="211"/>
      <c r="E1" s="211"/>
    </row>
    <row r="2" spans="1:5" ht="33.75" customHeight="1" x14ac:dyDescent="0.25">
      <c r="A2" s="210"/>
      <c r="B2" s="211"/>
      <c r="C2" s="211"/>
      <c r="D2" s="211"/>
      <c r="E2" s="211"/>
    </row>
    <row r="3" spans="1:5" ht="15.75" x14ac:dyDescent="0.25">
      <c r="A3" s="212" t="s">
        <v>1</v>
      </c>
      <c r="B3" s="212"/>
      <c r="C3" s="213" t="s">
        <v>2</v>
      </c>
      <c r="D3" s="214"/>
      <c r="E3" s="215"/>
    </row>
    <row r="4" spans="1:5" ht="15.75" x14ac:dyDescent="0.25">
      <c r="A4" s="216" t="s">
        <v>66</v>
      </c>
      <c r="B4" s="216"/>
      <c r="C4" s="213" t="s">
        <v>258</v>
      </c>
      <c r="D4" s="214"/>
      <c r="E4" s="215"/>
    </row>
    <row r="5" spans="1:5" ht="15.75" x14ac:dyDescent="0.25">
      <c r="A5" s="220" t="s">
        <v>512</v>
      </c>
      <c r="B5" s="221"/>
      <c r="C5" s="213" t="s">
        <v>5</v>
      </c>
      <c r="D5" s="214"/>
      <c r="E5" s="215"/>
    </row>
    <row r="6" spans="1:5" ht="15.75" x14ac:dyDescent="0.25">
      <c r="A6" s="217" t="s">
        <v>510</v>
      </c>
      <c r="B6" s="218"/>
      <c r="C6" s="151" t="s">
        <v>256</v>
      </c>
      <c r="D6" s="151"/>
      <c r="E6" s="152"/>
    </row>
    <row r="7" spans="1:5" x14ac:dyDescent="0.25">
      <c r="A7" s="222" t="s">
        <v>515</v>
      </c>
      <c r="B7" s="223"/>
      <c r="C7" s="223"/>
      <c r="D7" s="223"/>
      <c r="E7" s="224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19" t="s">
        <v>7</v>
      </c>
      <c r="B9" s="219"/>
      <c r="C9" s="219"/>
      <c r="D9" s="219"/>
      <c r="E9" s="219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24" t="s">
        <v>13</v>
      </c>
      <c r="B11" s="24" t="s">
        <v>14</v>
      </c>
      <c r="C11" s="32">
        <v>1.887</v>
      </c>
      <c r="D11" s="31">
        <f>'[1]Referência Café Alta'!D6</f>
        <v>4200</v>
      </c>
      <c r="E11" s="31">
        <f>PRODUCT(C11*D11)</f>
        <v>7925.4</v>
      </c>
    </row>
    <row r="12" spans="1:5" x14ac:dyDescent="0.25">
      <c r="A12" s="24" t="s">
        <v>15</v>
      </c>
      <c r="B12" s="24" t="s">
        <v>60</v>
      </c>
      <c r="C12" s="32">
        <v>1.5</v>
      </c>
      <c r="D12" s="31">
        <f>'[1]Referência Café Alta'!D7</f>
        <v>240</v>
      </c>
      <c r="E12" s="31">
        <f>PRODUCT(C12*D12)</f>
        <v>360</v>
      </c>
    </row>
    <row r="13" spans="1:5" x14ac:dyDescent="0.25">
      <c r="A13" s="24" t="s">
        <v>67</v>
      </c>
      <c r="B13" s="24" t="s">
        <v>60</v>
      </c>
      <c r="C13" s="32">
        <v>5</v>
      </c>
      <c r="D13" s="31">
        <f>'[1]Referência Café Alta'!D8</f>
        <v>350</v>
      </c>
      <c r="E13" s="31">
        <f>PRODUCT(C13*D13)</f>
        <v>1750</v>
      </c>
    </row>
    <row r="14" spans="1:5" x14ac:dyDescent="0.25">
      <c r="A14" s="24" t="s">
        <v>16</v>
      </c>
      <c r="B14" s="24" t="s">
        <v>17</v>
      </c>
      <c r="C14" s="32">
        <f>'[1]Referência Café Alta'!C10</f>
        <v>0.18</v>
      </c>
      <c r="D14" s="31">
        <f>'[1]Referência Café Alta'!D10</f>
        <v>460</v>
      </c>
      <c r="E14" s="31">
        <f t="shared" ref="E14:E34" si="0">PRODUCT(C14*D14)</f>
        <v>82.8</v>
      </c>
    </row>
    <row r="15" spans="1:5" x14ac:dyDescent="0.25">
      <c r="A15" s="24" t="s">
        <v>18</v>
      </c>
      <c r="B15" s="24" t="s">
        <v>17</v>
      </c>
      <c r="C15" s="32">
        <f>'[1]Referência Café Alta'!C11</f>
        <v>2</v>
      </c>
      <c r="D15" s="31">
        <f>'[1]Referência Café Alta'!D11</f>
        <v>111</v>
      </c>
      <c r="E15" s="31">
        <f t="shared" si="0"/>
        <v>222</v>
      </c>
    </row>
    <row r="16" spans="1:5" x14ac:dyDescent="0.25">
      <c r="A16" s="24" t="s">
        <v>19</v>
      </c>
      <c r="B16" s="24" t="s">
        <v>17</v>
      </c>
      <c r="C16" s="32">
        <f>'[1]Referência Café Alta'!C12</f>
        <v>1.2</v>
      </c>
      <c r="D16" s="31">
        <f>'[1]Referência Café Alta'!D12</f>
        <v>331.66666666666669</v>
      </c>
      <c r="E16" s="31">
        <f t="shared" si="0"/>
        <v>398</v>
      </c>
    </row>
    <row r="17" spans="1:5" x14ac:dyDescent="0.25">
      <c r="A17" s="24" t="s">
        <v>20</v>
      </c>
      <c r="B17" s="24" t="s">
        <v>17</v>
      </c>
      <c r="C17" s="32">
        <f>'[1]Referência Café Alta'!C13</f>
        <v>6</v>
      </c>
      <c r="D17" s="31">
        <f>'[1]Referência Café Alta'!D13</f>
        <v>67</v>
      </c>
      <c r="E17" s="31">
        <f t="shared" si="0"/>
        <v>402</v>
      </c>
    </row>
    <row r="18" spans="1:5" x14ac:dyDescent="0.25">
      <c r="A18" s="24" t="s">
        <v>68</v>
      </c>
      <c r="B18" s="24" t="s">
        <v>17</v>
      </c>
      <c r="C18" s="32">
        <f>'[1]Referência Café Alta'!C14</f>
        <v>2</v>
      </c>
      <c r="D18" s="31">
        <f>'[1]Referência Café Alta'!D14</f>
        <v>79.333333333333329</v>
      </c>
      <c r="E18" s="31">
        <f t="shared" si="0"/>
        <v>158.66666666666666</v>
      </c>
    </row>
    <row r="19" spans="1:5" x14ac:dyDescent="0.25">
      <c r="A19" s="24" t="s">
        <v>21</v>
      </c>
      <c r="B19" s="24" t="s">
        <v>17</v>
      </c>
      <c r="C19" s="32">
        <f>'[1]Referência Café Alta'!C16</f>
        <v>1</v>
      </c>
      <c r="D19" s="31">
        <f>'[1]Referência Café Alta'!D16</f>
        <v>227.5</v>
      </c>
      <c r="E19" s="31">
        <f t="shared" si="0"/>
        <v>227.5</v>
      </c>
    </row>
    <row r="20" spans="1:5" x14ac:dyDescent="0.25">
      <c r="A20" s="24" t="s">
        <v>22</v>
      </c>
      <c r="B20" s="24" t="s">
        <v>17</v>
      </c>
      <c r="C20" s="32">
        <f>'[1]Referência Café Alta'!C17</f>
        <v>1</v>
      </c>
      <c r="D20" s="31">
        <f>'[1]Referência Café Alta'!D17</f>
        <v>380</v>
      </c>
      <c r="E20" s="31">
        <f t="shared" si="0"/>
        <v>380</v>
      </c>
    </row>
    <row r="21" spans="1:5" x14ac:dyDescent="0.25">
      <c r="A21" s="24" t="s">
        <v>23</v>
      </c>
      <c r="B21" s="24" t="s">
        <v>17</v>
      </c>
      <c r="C21" s="32">
        <f>'[1]Referência Café Alta'!C18</f>
        <v>0.7</v>
      </c>
      <c r="D21" s="31">
        <f>'[1]Referência Café Alta'!D18</f>
        <v>212.4</v>
      </c>
      <c r="E21" s="31">
        <f t="shared" si="0"/>
        <v>148.68</v>
      </c>
    </row>
    <row r="22" spans="1:5" x14ac:dyDescent="0.25">
      <c r="A22" s="24" t="s">
        <v>24</v>
      </c>
      <c r="B22" s="24" t="s">
        <v>17</v>
      </c>
      <c r="C22" s="32">
        <f>'[1]Referência Café Alta'!C19</f>
        <v>2</v>
      </c>
      <c r="D22" s="31">
        <f>'[1]Referência Café Alta'!D19</f>
        <v>132</v>
      </c>
      <c r="E22" s="31">
        <f t="shared" si="0"/>
        <v>264</v>
      </c>
    </row>
    <row r="23" spans="1:5" x14ac:dyDescent="0.25">
      <c r="A23" s="24" t="s">
        <v>25</v>
      </c>
      <c r="B23" s="24" t="s">
        <v>17</v>
      </c>
      <c r="C23" s="32">
        <f>'[1]Referência Café Alta'!C20</f>
        <v>1.2</v>
      </c>
      <c r="D23" s="31">
        <f>'[1]Referência Café Alta'!D20</f>
        <v>272.5</v>
      </c>
      <c r="E23" s="31">
        <f t="shared" si="0"/>
        <v>327</v>
      </c>
    </row>
    <row r="24" spans="1:5" x14ac:dyDescent="0.25">
      <c r="A24" s="24" t="s">
        <v>61</v>
      </c>
      <c r="B24" s="24" t="s">
        <v>17</v>
      </c>
      <c r="C24" s="32">
        <f>'[1]Referência Café Alta'!C21</f>
        <v>1.25</v>
      </c>
      <c r="D24" s="31">
        <f>'[1]Referência Café Alta'!D21</f>
        <v>72</v>
      </c>
      <c r="E24" s="31">
        <f t="shared" si="0"/>
        <v>90</v>
      </c>
    </row>
    <row r="25" spans="1:5" x14ac:dyDescent="0.25">
      <c r="A25" s="24" t="s">
        <v>26</v>
      </c>
      <c r="B25" s="24" t="s">
        <v>17</v>
      </c>
      <c r="C25" s="32">
        <f>'[1]Referência Café Alta'!C23</f>
        <v>0.6</v>
      </c>
      <c r="D25" s="31">
        <f>'[1]Referência Café Alta'!D23</f>
        <v>258</v>
      </c>
      <c r="E25" s="31">
        <f t="shared" si="0"/>
        <v>154.79999999999998</v>
      </c>
    </row>
    <row r="26" spans="1:5" x14ac:dyDescent="0.25">
      <c r="A26" s="24" t="s">
        <v>27</v>
      </c>
      <c r="B26" s="24" t="s">
        <v>17</v>
      </c>
      <c r="C26" s="32">
        <f>'[1]Referência Café Alta'!C24</f>
        <v>0.4</v>
      </c>
      <c r="D26" s="31">
        <f>'[1]Referência Café Alta'!D24</f>
        <v>228.5</v>
      </c>
      <c r="E26" s="31">
        <f t="shared" si="0"/>
        <v>91.4</v>
      </c>
    </row>
    <row r="27" spans="1:5" x14ac:dyDescent="0.25">
      <c r="A27" s="24" t="s">
        <v>32</v>
      </c>
      <c r="B27" s="24" t="s">
        <v>17</v>
      </c>
      <c r="C27" s="32">
        <f>'[1]Referência Café Alta'!C26</f>
        <v>15</v>
      </c>
      <c r="D27" s="31">
        <f>'[1]Referência Café Alta'!D26</f>
        <v>20</v>
      </c>
      <c r="E27" s="31">
        <f t="shared" si="0"/>
        <v>300</v>
      </c>
    </row>
    <row r="28" spans="1:5" x14ac:dyDescent="0.25">
      <c r="A28" s="24" t="s">
        <v>33</v>
      </c>
      <c r="B28" s="24" t="s">
        <v>17</v>
      </c>
      <c r="C28" s="32">
        <f>'[1]Referência Café Alta'!C27</f>
        <v>1.8</v>
      </c>
      <c r="D28" s="31">
        <f>'[1]Referência Café Alta'!D27</f>
        <v>36.9</v>
      </c>
      <c r="E28" s="31">
        <f t="shared" si="0"/>
        <v>66.42</v>
      </c>
    </row>
    <row r="29" spans="1:5" x14ac:dyDescent="0.25">
      <c r="A29" s="24" t="s">
        <v>34</v>
      </c>
      <c r="B29" s="24" t="s">
        <v>17</v>
      </c>
      <c r="C29" s="32">
        <f>'[1]Referência Café Alta'!C28</f>
        <v>3</v>
      </c>
      <c r="D29" s="31">
        <f>'[1]Referência Café Alta'!D28</f>
        <v>12</v>
      </c>
      <c r="E29" s="31">
        <f t="shared" si="0"/>
        <v>36</v>
      </c>
    </row>
    <row r="30" spans="1:5" x14ac:dyDescent="0.25">
      <c r="A30" s="24" t="s">
        <v>35</v>
      </c>
      <c r="B30" s="24" t="s">
        <v>17</v>
      </c>
      <c r="C30" s="32">
        <f>'[1]Referência Café Alta'!C29</f>
        <v>1.2</v>
      </c>
      <c r="D30" s="31">
        <f>'[1]Referência Café Alta'!D29</f>
        <v>190</v>
      </c>
      <c r="E30" s="31">
        <f t="shared" si="0"/>
        <v>228</v>
      </c>
    </row>
    <row r="31" spans="1:5" x14ac:dyDescent="0.25">
      <c r="A31" s="24" t="s">
        <v>29</v>
      </c>
      <c r="B31" s="24" t="s">
        <v>17</v>
      </c>
      <c r="C31" s="32">
        <f>'[1]Referência Café Alta'!C32</f>
        <v>3</v>
      </c>
      <c r="D31" s="31">
        <f>'[1]Referência Café Alta'!D32</f>
        <v>94</v>
      </c>
      <c r="E31" s="31">
        <f t="shared" si="0"/>
        <v>282</v>
      </c>
    </row>
    <row r="32" spans="1:5" x14ac:dyDescent="0.25">
      <c r="A32" s="24" t="s">
        <v>30</v>
      </c>
      <c r="B32" s="24" t="s">
        <v>17</v>
      </c>
      <c r="C32" s="32">
        <f>'[1]Referência Café Alta'!C33</f>
        <v>0.08</v>
      </c>
      <c r="D32" s="31">
        <f>'[1]Referência Café Alta'!D33</f>
        <v>568.5</v>
      </c>
      <c r="E32" s="31">
        <f t="shared" si="0"/>
        <v>45.480000000000004</v>
      </c>
    </row>
    <row r="33" spans="1:5" x14ac:dyDescent="0.25">
      <c r="A33" s="24" t="s">
        <v>31</v>
      </c>
      <c r="B33" s="24" t="s">
        <v>17</v>
      </c>
      <c r="C33" s="32">
        <f>'[1]Referência Café Alta'!C34</f>
        <v>0.05</v>
      </c>
      <c r="D33" s="31">
        <f>'[1]Referência Café Alta'!D34</f>
        <v>2605</v>
      </c>
      <c r="E33" s="31">
        <f t="shared" si="0"/>
        <v>130.25</v>
      </c>
    </row>
    <row r="34" spans="1:5" x14ac:dyDescent="0.25">
      <c r="A34" s="24" t="s">
        <v>69</v>
      </c>
      <c r="B34" s="24" t="s">
        <v>17</v>
      </c>
      <c r="C34" s="32">
        <f>'[1]Referência Café Alta'!C35</f>
        <v>0.5</v>
      </c>
      <c r="D34" s="31">
        <f>'[1]Referência Café Alta'!D35</f>
        <v>72</v>
      </c>
      <c r="E34" s="31">
        <f t="shared" si="0"/>
        <v>36</v>
      </c>
    </row>
    <row r="35" spans="1:5" x14ac:dyDescent="0.25">
      <c r="A35" s="6" t="s">
        <v>36</v>
      </c>
      <c r="B35" s="6"/>
      <c r="C35" s="7"/>
      <c r="D35" s="7"/>
      <c r="E35" s="7">
        <f>SUM(E11:E34)</f>
        <v>14106.396666666664</v>
      </c>
    </row>
    <row r="36" spans="1:5" x14ac:dyDescent="0.25">
      <c r="A36" s="23" t="s">
        <v>37</v>
      </c>
      <c r="B36" s="23"/>
      <c r="C36" s="33"/>
      <c r="D36" s="23"/>
      <c r="E36" s="23"/>
    </row>
    <row r="37" spans="1:5" x14ac:dyDescent="0.25">
      <c r="A37" s="24" t="s">
        <v>38</v>
      </c>
      <c r="B37" s="24" t="s">
        <v>62</v>
      </c>
      <c r="C37" s="32">
        <v>4</v>
      </c>
      <c r="D37" s="31">
        <v>130</v>
      </c>
      <c r="E37" s="31">
        <f t="shared" ref="E37:E42" si="1">PRODUCT(C37*D37)</f>
        <v>520</v>
      </c>
    </row>
    <row r="38" spans="1:5" x14ac:dyDescent="0.25">
      <c r="A38" s="24" t="s">
        <v>40</v>
      </c>
      <c r="B38" s="24" t="s">
        <v>62</v>
      </c>
      <c r="C38" s="32">
        <v>3</v>
      </c>
      <c r="D38" s="31">
        <v>130</v>
      </c>
      <c r="E38" s="31">
        <f t="shared" si="1"/>
        <v>390</v>
      </c>
    </row>
    <row r="39" spans="1:5" x14ac:dyDescent="0.25">
      <c r="A39" s="24" t="s">
        <v>41</v>
      </c>
      <c r="B39" s="24" t="s">
        <v>62</v>
      </c>
      <c r="C39" s="32">
        <v>2</v>
      </c>
      <c r="D39" s="31">
        <v>130</v>
      </c>
      <c r="E39" s="31">
        <f t="shared" si="1"/>
        <v>260</v>
      </c>
    </row>
    <row r="40" spans="1:5" x14ac:dyDescent="0.25">
      <c r="A40" s="24" t="s">
        <v>42</v>
      </c>
      <c r="B40" s="24" t="s">
        <v>62</v>
      </c>
      <c r="C40" s="32">
        <v>1.5</v>
      </c>
      <c r="D40" s="31">
        <v>130</v>
      </c>
      <c r="E40" s="31">
        <f t="shared" si="1"/>
        <v>195</v>
      </c>
    </row>
    <row r="41" spans="1:5" x14ac:dyDescent="0.25">
      <c r="A41" s="24" t="s">
        <v>43</v>
      </c>
      <c r="B41" s="24" t="s">
        <v>48</v>
      </c>
      <c r="C41" s="32">
        <v>1</v>
      </c>
      <c r="D41" s="31">
        <v>1800</v>
      </c>
      <c r="E41" s="31">
        <f t="shared" si="1"/>
        <v>1800</v>
      </c>
    </row>
    <row r="42" spans="1:5" x14ac:dyDescent="0.25">
      <c r="A42" s="24" t="s">
        <v>44</v>
      </c>
      <c r="B42" s="24" t="s">
        <v>48</v>
      </c>
      <c r="C42" s="32"/>
      <c r="D42" s="31"/>
      <c r="E42" s="31">
        <f t="shared" si="1"/>
        <v>0</v>
      </c>
    </row>
    <row r="43" spans="1:5" x14ac:dyDescent="0.25">
      <c r="A43" s="6" t="s">
        <v>45</v>
      </c>
      <c r="B43" s="6"/>
      <c r="C43" s="7"/>
      <c r="D43" s="7"/>
      <c r="E43" s="7">
        <f>SUM(E37:E42)</f>
        <v>3165</v>
      </c>
    </row>
    <row r="44" spans="1:5" x14ac:dyDescent="0.25">
      <c r="A44" s="23" t="s">
        <v>46</v>
      </c>
      <c r="B44" s="23"/>
      <c r="C44" s="33"/>
      <c r="D44" s="23"/>
      <c r="E44" s="23"/>
    </row>
    <row r="45" spans="1:5" x14ac:dyDescent="0.25">
      <c r="A45" s="24" t="s">
        <v>47</v>
      </c>
      <c r="B45" s="24" t="s">
        <v>63</v>
      </c>
      <c r="C45" s="32">
        <v>20</v>
      </c>
      <c r="D45" s="31">
        <v>110</v>
      </c>
      <c r="E45" s="31">
        <f>PRODUCT(C45*D45)</f>
        <v>2200</v>
      </c>
    </row>
    <row r="46" spans="1:5" x14ac:dyDescent="0.25">
      <c r="A46" s="24" t="s">
        <v>64</v>
      </c>
      <c r="B46" s="24" t="s">
        <v>50</v>
      </c>
      <c r="C46" s="32">
        <v>55</v>
      </c>
      <c r="D46" s="31">
        <v>25</v>
      </c>
      <c r="E46" s="31">
        <f>PRODUCT(C46*D46)</f>
        <v>1375</v>
      </c>
    </row>
    <row r="47" spans="1:5" x14ac:dyDescent="0.25">
      <c r="A47" s="6" t="s">
        <v>51</v>
      </c>
      <c r="B47" s="6"/>
      <c r="C47" s="7"/>
      <c r="D47" s="7"/>
      <c r="E47" s="7">
        <f>SUM(E45:E46)</f>
        <v>3575</v>
      </c>
    </row>
    <row r="48" spans="1:5" x14ac:dyDescent="0.25">
      <c r="A48" s="165" t="s">
        <v>52</v>
      </c>
      <c r="B48" s="165"/>
      <c r="C48" s="166"/>
      <c r="D48" s="165"/>
      <c r="E48" s="164">
        <f>SUM(E35+E43+E47)</f>
        <v>20846.396666666664</v>
      </c>
    </row>
    <row r="49" spans="1:5" x14ac:dyDescent="0.25">
      <c r="A49" s="35"/>
      <c r="B49" s="35"/>
      <c r="C49" s="35"/>
      <c r="D49" s="35"/>
      <c r="E49" s="35"/>
    </row>
    <row r="50" spans="1:5" x14ac:dyDescent="0.25">
      <c r="A50" s="35"/>
      <c r="B50" s="35"/>
      <c r="C50" s="35"/>
      <c r="D50" s="35"/>
      <c r="E50" s="35"/>
    </row>
    <row r="51" spans="1:5" x14ac:dyDescent="0.25">
      <c r="A51" s="231" t="s">
        <v>53</v>
      </c>
      <c r="B51" s="232"/>
      <c r="C51" s="35"/>
      <c r="D51" s="35"/>
      <c r="E51" s="35"/>
    </row>
    <row r="52" spans="1:5" x14ac:dyDescent="0.25">
      <c r="A52" s="1" t="s">
        <v>8</v>
      </c>
      <c r="B52" s="36">
        <f>E35</f>
        <v>14106.396666666664</v>
      </c>
      <c r="C52" s="35"/>
      <c r="D52" s="35"/>
      <c r="E52" s="35"/>
    </row>
    <row r="53" spans="1:5" x14ac:dyDescent="0.25">
      <c r="A53" s="1" t="s">
        <v>37</v>
      </c>
      <c r="B53" s="36">
        <f>E43</f>
        <v>3165</v>
      </c>
      <c r="C53" s="35"/>
      <c r="D53" s="35"/>
      <c r="E53" s="35"/>
    </row>
    <row r="54" spans="1:5" x14ac:dyDescent="0.25">
      <c r="A54" s="1" t="s">
        <v>46</v>
      </c>
      <c r="B54" s="36">
        <f>E47</f>
        <v>3575</v>
      </c>
      <c r="C54" s="35"/>
      <c r="D54" s="35"/>
      <c r="E54" s="35"/>
    </row>
    <row r="55" spans="1:5" x14ac:dyDescent="0.25">
      <c r="A55" s="167" t="s">
        <v>52</v>
      </c>
      <c r="B55" s="168">
        <f>E48</f>
        <v>20846.396666666664</v>
      </c>
      <c r="C55" s="35"/>
      <c r="D55" s="35"/>
      <c r="E55" s="35"/>
    </row>
    <row r="56" spans="1:5" x14ac:dyDescent="0.25">
      <c r="A56" s="35"/>
      <c r="B56" s="35"/>
      <c r="C56" s="35"/>
      <c r="D56" s="35"/>
      <c r="E56" s="35"/>
    </row>
    <row r="57" spans="1:5" x14ac:dyDescent="0.25">
      <c r="A57" s="35"/>
      <c r="B57" s="35"/>
      <c r="C57" s="35"/>
      <c r="D57" s="35"/>
      <c r="E57" s="35"/>
    </row>
    <row r="58" spans="1:5" ht="15.75" x14ac:dyDescent="0.25">
      <c r="A58" s="209" t="s">
        <v>461</v>
      </c>
      <c r="B58" s="209"/>
      <c r="C58" s="236"/>
      <c r="D58" s="236"/>
      <c r="E58" s="35"/>
    </row>
    <row r="59" spans="1:5" x14ac:dyDescent="0.25">
      <c r="A59" s="35" t="s">
        <v>54</v>
      </c>
      <c r="B59" s="35"/>
      <c r="C59" s="35"/>
      <c r="D59" s="35"/>
      <c r="E59" s="35"/>
    </row>
    <row r="60" spans="1:5" ht="15.75" x14ac:dyDescent="0.25">
      <c r="A60" s="234" t="s">
        <v>55</v>
      </c>
      <c r="B60" s="234"/>
      <c r="C60" s="234"/>
      <c r="D60" s="234"/>
      <c r="E60" s="35"/>
    </row>
    <row r="61" spans="1:5" ht="15.75" x14ac:dyDescent="0.25">
      <c r="A61" s="234" t="s">
        <v>56</v>
      </c>
      <c r="B61" s="234"/>
      <c r="C61" s="234"/>
      <c r="D61" s="234"/>
      <c r="E61" s="35"/>
    </row>
    <row r="62" spans="1:5" ht="15.75" x14ac:dyDescent="0.25">
      <c r="A62" s="234" t="s">
        <v>57</v>
      </c>
      <c r="B62" s="234"/>
      <c r="C62" s="234"/>
      <c r="D62" s="234"/>
      <c r="E62" s="35"/>
    </row>
    <row r="63" spans="1:5" ht="15.75" x14ac:dyDescent="0.25">
      <c r="A63" s="234" t="s">
        <v>58</v>
      </c>
      <c r="B63" s="234"/>
      <c r="C63" s="35"/>
      <c r="D63" s="35"/>
      <c r="E63" s="35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activeCell="A4" sqref="A4:B4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28"/>
      <c r="B1" s="211" t="s">
        <v>0</v>
      </c>
      <c r="C1" s="211"/>
      <c r="D1" s="211"/>
      <c r="E1" s="211"/>
    </row>
    <row r="2" spans="1:5" ht="25.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259</v>
      </c>
      <c r="B3" s="212"/>
      <c r="C3" s="213" t="s">
        <v>2</v>
      </c>
      <c r="D3" s="214"/>
      <c r="E3" s="215"/>
    </row>
    <row r="4" spans="1:5" ht="15.75" x14ac:dyDescent="0.25">
      <c r="A4" s="216" t="s">
        <v>519</v>
      </c>
      <c r="B4" s="216"/>
      <c r="C4" s="213" t="s">
        <v>260</v>
      </c>
      <c r="D4" s="214"/>
      <c r="E4" s="215"/>
    </row>
    <row r="5" spans="1:5" ht="15.75" x14ac:dyDescent="0.25">
      <c r="A5" s="220" t="s">
        <v>512</v>
      </c>
      <c r="B5" s="221"/>
      <c r="C5" s="213" t="s">
        <v>5</v>
      </c>
      <c r="D5" s="214"/>
      <c r="E5" s="215"/>
    </row>
    <row r="6" spans="1:5" ht="15.75" x14ac:dyDescent="0.25">
      <c r="A6" s="217" t="s">
        <v>516</v>
      </c>
      <c r="B6" s="218"/>
      <c r="C6" s="213" t="s">
        <v>261</v>
      </c>
      <c r="D6" s="214"/>
      <c r="E6" s="215"/>
    </row>
    <row r="7" spans="1:5" x14ac:dyDescent="0.25">
      <c r="A7" s="222" t="s">
        <v>517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8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4" t="s">
        <v>262</v>
      </c>
      <c r="B11" s="24" t="s">
        <v>14</v>
      </c>
      <c r="C11" s="32">
        <v>0.5</v>
      </c>
      <c r="D11" s="31">
        <f>'[1]Referência Abacate'!D6</f>
        <v>2700</v>
      </c>
      <c r="E11" s="31">
        <f t="shared" ref="E11:E33" si="0">PRODUCT(C11*D11)</f>
        <v>1350</v>
      </c>
    </row>
    <row r="12" spans="1:5" x14ac:dyDescent="0.25">
      <c r="A12" s="24" t="s">
        <v>15</v>
      </c>
      <c r="B12" s="24" t="s">
        <v>60</v>
      </c>
      <c r="C12" s="32">
        <v>1.2</v>
      </c>
      <c r="D12" s="31">
        <f>'[1]Referência Abacate'!D7</f>
        <v>240</v>
      </c>
      <c r="E12" s="31">
        <f t="shared" si="0"/>
        <v>288</v>
      </c>
    </row>
    <row r="13" spans="1:5" x14ac:dyDescent="0.25">
      <c r="A13" s="24" t="s">
        <v>263</v>
      </c>
      <c r="B13" s="24" t="s">
        <v>60</v>
      </c>
      <c r="C13" s="32">
        <v>0.8</v>
      </c>
      <c r="D13" s="31">
        <f>'[1]Referência Abacate'!D8</f>
        <v>3900</v>
      </c>
      <c r="E13" s="31">
        <f t="shared" si="0"/>
        <v>3120</v>
      </c>
    </row>
    <row r="14" spans="1:5" x14ac:dyDescent="0.25">
      <c r="A14" s="24" t="s">
        <v>264</v>
      </c>
      <c r="B14" s="24" t="s">
        <v>60</v>
      </c>
      <c r="C14" s="32">
        <v>0.5</v>
      </c>
      <c r="D14" s="31">
        <f>'[1]Referência Abacate'!D9</f>
        <v>4845</v>
      </c>
      <c r="E14" s="31">
        <f t="shared" si="0"/>
        <v>2422.5</v>
      </c>
    </row>
    <row r="15" spans="1:5" x14ac:dyDescent="0.25">
      <c r="A15" s="24" t="s">
        <v>67</v>
      </c>
      <c r="B15" s="24" t="s">
        <v>60</v>
      </c>
      <c r="C15" s="32">
        <v>5</v>
      </c>
      <c r="D15" s="31">
        <f>'[1]Referência Abacate'!D10</f>
        <v>350</v>
      </c>
      <c r="E15" s="31">
        <f t="shared" si="0"/>
        <v>1750</v>
      </c>
    </row>
    <row r="16" spans="1:5" x14ac:dyDescent="0.25">
      <c r="A16" s="24" t="s">
        <v>16</v>
      </c>
      <c r="B16" s="24" t="s">
        <v>17</v>
      </c>
      <c r="C16" s="32">
        <v>1</v>
      </c>
      <c r="D16" s="31">
        <f>'[1]Referência Abacate'!D12</f>
        <v>162</v>
      </c>
      <c r="E16" s="31">
        <f t="shared" si="0"/>
        <v>162</v>
      </c>
    </row>
    <row r="17" spans="1:5" x14ac:dyDescent="0.25">
      <c r="A17" s="24" t="s">
        <v>18</v>
      </c>
      <c r="B17" s="24" t="s">
        <v>17</v>
      </c>
      <c r="C17" s="32">
        <v>2</v>
      </c>
      <c r="D17" s="31">
        <f>'[1]Referência Abacate'!D13</f>
        <v>111</v>
      </c>
      <c r="E17" s="31">
        <f t="shared" si="0"/>
        <v>222</v>
      </c>
    </row>
    <row r="18" spans="1:5" x14ac:dyDescent="0.25">
      <c r="A18" s="24" t="s">
        <v>19</v>
      </c>
      <c r="B18" s="24" t="s">
        <v>17</v>
      </c>
      <c r="C18" s="32">
        <v>1.2</v>
      </c>
      <c r="D18" s="31">
        <f>'[1]Referência Abacate'!D14</f>
        <v>331.66666666666669</v>
      </c>
      <c r="E18" s="31">
        <f t="shared" si="0"/>
        <v>398</v>
      </c>
    </row>
    <row r="19" spans="1:5" x14ac:dyDescent="0.25">
      <c r="A19" s="24" t="s">
        <v>20</v>
      </c>
      <c r="B19" s="24" t="s">
        <v>17</v>
      </c>
      <c r="C19" s="32">
        <v>2</v>
      </c>
      <c r="D19" s="31">
        <f>'[1]Referência Abacate'!D15</f>
        <v>16.5</v>
      </c>
      <c r="E19" s="31">
        <f t="shared" si="0"/>
        <v>33</v>
      </c>
    </row>
    <row r="20" spans="1:5" x14ac:dyDescent="0.25">
      <c r="A20" s="24" t="s">
        <v>68</v>
      </c>
      <c r="B20" s="24" t="s">
        <v>17</v>
      </c>
      <c r="C20" s="32">
        <v>3</v>
      </c>
      <c r="D20" s="31">
        <f>'[1]Referência Abacate'!D16</f>
        <v>132</v>
      </c>
      <c r="E20" s="31">
        <f t="shared" si="0"/>
        <v>396</v>
      </c>
    </row>
    <row r="21" spans="1:5" x14ac:dyDescent="0.25">
      <c r="A21" s="24" t="s">
        <v>21</v>
      </c>
      <c r="B21" s="24" t="s">
        <v>17</v>
      </c>
      <c r="C21" s="32">
        <v>1</v>
      </c>
      <c r="D21" s="31">
        <f>'[1]Referência Abacate'!D17</f>
        <v>227.5</v>
      </c>
      <c r="E21" s="31">
        <f t="shared" si="0"/>
        <v>227.5</v>
      </c>
    </row>
    <row r="22" spans="1:5" x14ac:dyDescent="0.25">
      <c r="A22" s="24" t="s">
        <v>22</v>
      </c>
      <c r="B22" s="24" t="s">
        <v>17</v>
      </c>
      <c r="C22" s="32">
        <v>1.5</v>
      </c>
      <c r="D22" s="31">
        <f>'[1]Referência Abacate'!D18</f>
        <v>212.4</v>
      </c>
      <c r="E22" s="31">
        <f t="shared" si="0"/>
        <v>318.60000000000002</v>
      </c>
    </row>
    <row r="23" spans="1:5" x14ac:dyDescent="0.25">
      <c r="A23" s="24" t="s">
        <v>23</v>
      </c>
      <c r="B23" s="24" t="s">
        <v>17</v>
      </c>
      <c r="C23" s="32">
        <v>0.5</v>
      </c>
      <c r="D23" s="31">
        <f>'[1]Referência Abacate'!D19</f>
        <v>64.8</v>
      </c>
      <c r="E23" s="31">
        <f t="shared" si="0"/>
        <v>32.4</v>
      </c>
    </row>
    <row r="24" spans="1:5" x14ac:dyDescent="0.25">
      <c r="A24" s="24" t="s">
        <v>24</v>
      </c>
      <c r="B24" s="24" t="s">
        <v>17</v>
      </c>
      <c r="C24" s="32">
        <v>1.8</v>
      </c>
      <c r="D24" s="31">
        <f>'[1]Referência Abacate'!D20</f>
        <v>72</v>
      </c>
      <c r="E24" s="31">
        <f t="shared" si="0"/>
        <v>129.6</v>
      </c>
    </row>
    <row r="25" spans="1:5" x14ac:dyDescent="0.25">
      <c r="A25" s="24" t="s">
        <v>26</v>
      </c>
      <c r="B25" s="24" t="s">
        <v>17</v>
      </c>
      <c r="C25" s="32">
        <v>0.4</v>
      </c>
      <c r="D25" s="31">
        <f>'[1]Referência Abacate'!D21</f>
        <v>228.5</v>
      </c>
      <c r="E25" s="31">
        <f t="shared" si="0"/>
        <v>91.4</v>
      </c>
    </row>
    <row r="26" spans="1:5" x14ac:dyDescent="0.25">
      <c r="A26" s="24" t="s">
        <v>32</v>
      </c>
      <c r="B26" s="24" t="s">
        <v>17</v>
      </c>
      <c r="C26" s="32">
        <v>18</v>
      </c>
      <c r="D26" s="31">
        <f>'[1]Referência Abacate'!D22</f>
        <v>20</v>
      </c>
      <c r="E26" s="31">
        <f t="shared" si="0"/>
        <v>360</v>
      </c>
    </row>
    <row r="27" spans="1:5" x14ac:dyDescent="0.25">
      <c r="A27" s="24" t="s">
        <v>33</v>
      </c>
      <c r="B27" s="24" t="s">
        <v>17</v>
      </c>
      <c r="C27" s="32">
        <v>6</v>
      </c>
      <c r="D27" s="31">
        <f>'[1]Referência Abacate'!D23</f>
        <v>36.9</v>
      </c>
      <c r="E27" s="31">
        <f t="shared" si="0"/>
        <v>221.39999999999998</v>
      </c>
    </row>
    <row r="28" spans="1:5" x14ac:dyDescent="0.25">
      <c r="A28" s="24" t="s">
        <v>34</v>
      </c>
      <c r="B28" s="24" t="s">
        <v>17</v>
      </c>
      <c r="C28" s="32">
        <v>12</v>
      </c>
      <c r="D28" s="31">
        <f>'[1]Referência Abacate'!D24</f>
        <v>12</v>
      </c>
      <c r="E28" s="31">
        <f t="shared" si="0"/>
        <v>144</v>
      </c>
    </row>
    <row r="29" spans="1:5" x14ac:dyDescent="0.25">
      <c r="A29" s="24" t="s">
        <v>35</v>
      </c>
      <c r="B29" s="24" t="s">
        <v>17</v>
      </c>
      <c r="C29" s="32">
        <v>1.5</v>
      </c>
      <c r="D29" s="31">
        <f>'[1]Referência Abacate'!D25</f>
        <v>147</v>
      </c>
      <c r="E29" s="31">
        <f t="shared" si="0"/>
        <v>220.5</v>
      </c>
    </row>
    <row r="30" spans="1:5" x14ac:dyDescent="0.25">
      <c r="A30" s="24" t="s">
        <v>265</v>
      </c>
      <c r="B30" s="24" t="s">
        <v>17</v>
      </c>
      <c r="C30" s="32">
        <v>4</v>
      </c>
      <c r="D30" s="31">
        <f>'[1]Referência Abacate'!D26</f>
        <v>77</v>
      </c>
      <c r="E30" s="31">
        <f t="shared" si="0"/>
        <v>308</v>
      </c>
    </row>
    <row r="31" spans="1:5" x14ac:dyDescent="0.25">
      <c r="A31" s="24" t="s">
        <v>266</v>
      </c>
      <c r="B31" s="24" t="s">
        <v>17</v>
      </c>
      <c r="C31" s="32">
        <v>40</v>
      </c>
      <c r="D31" s="31">
        <f>'[1]Referência Abacate'!D27</f>
        <v>1.8</v>
      </c>
      <c r="E31" s="31">
        <f t="shared" si="0"/>
        <v>72</v>
      </c>
    </row>
    <row r="32" spans="1:5" x14ac:dyDescent="0.25">
      <c r="A32" s="24" t="s">
        <v>29</v>
      </c>
      <c r="B32" s="24" t="s">
        <v>17</v>
      </c>
      <c r="C32" s="32">
        <v>1</v>
      </c>
      <c r="D32" s="31">
        <f>'[1]Referência Abacate'!D28</f>
        <v>80.5</v>
      </c>
      <c r="E32" s="31">
        <f t="shared" si="0"/>
        <v>80.5</v>
      </c>
    </row>
    <row r="33" spans="1:5" x14ac:dyDescent="0.25">
      <c r="A33" s="24" t="s">
        <v>30</v>
      </c>
      <c r="B33" s="24" t="s">
        <v>17</v>
      </c>
      <c r="C33" s="32">
        <v>4</v>
      </c>
      <c r="D33" s="31">
        <f>'[1]Referência Abacate'!D29</f>
        <v>72</v>
      </c>
      <c r="E33" s="31">
        <f t="shared" si="0"/>
        <v>288</v>
      </c>
    </row>
    <row r="34" spans="1:5" x14ac:dyDescent="0.25">
      <c r="A34" s="6" t="s">
        <v>36</v>
      </c>
      <c r="B34" s="6"/>
      <c r="C34" s="7"/>
      <c r="D34" s="7"/>
      <c r="E34" s="7">
        <f>SUM(E11:E33)</f>
        <v>12635.4</v>
      </c>
    </row>
    <row r="35" spans="1:5" x14ac:dyDescent="0.25">
      <c r="A35" s="23" t="s">
        <v>37</v>
      </c>
      <c r="B35" s="23"/>
      <c r="C35" s="33"/>
      <c r="D35" s="23"/>
      <c r="E35" s="23"/>
    </row>
    <row r="36" spans="1:5" x14ac:dyDescent="0.25">
      <c r="A36" s="24" t="s">
        <v>38</v>
      </c>
      <c r="B36" s="24" t="s">
        <v>267</v>
      </c>
      <c r="C36" s="32">
        <v>5</v>
      </c>
      <c r="D36" s="31">
        <v>130</v>
      </c>
      <c r="E36" s="31">
        <f t="shared" ref="E36:E41" si="1">PRODUCT(C36*D36)</f>
        <v>650</v>
      </c>
    </row>
    <row r="37" spans="1:5" x14ac:dyDescent="0.25">
      <c r="A37" s="24" t="s">
        <v>40</v>
      </c>
      <c r="B37" s="24" t="s">
        <v>267</v>
      </c>
      <c r="C37" s="32">
        <v>5</v>
      </c>
      <c r="D37" s="31">
        <v>130</v>
      </c>
      <c r="E37" s="31">
        <f>PRODUCT(C37*D37)</f>
        <v>650</v>
      </c>
    </row>
    <row r="38" spans="1:5" x14ac:dyDescent="0.25">
      <c r="A38" s="24" t="s">
        <v>41</v>
      </c>
      <c r="B38" s="24" t="s">
        <v>267</v>
      </c>
      <c r="C38" s="32">
        <v>3</v>
      </c>
      <c r="D38" s="31">
        <v>130</v>
      </c>
      <c r="E38" s="31">
        <f t="shared" si="1"/>
        <v>390</v>
      </c>
    </row>
    <row r="39" spans="1:5" x14ac:dyDescent="0.25">
      <c r="A39" s="24" t="s">
        <v>268</v>
      </c>
      <c r="B39" s="24" t="s">
        <v>267</v>
      </c>
      <c r="C39" s="32">
        <v>4</v>
      </c>
      <c r="D39" s="31">
        <v>130</v>
      </c>
      <c r="E39" s="31">
        <f t="shared" si="1"/>
        <v>520</v>
      </c>
    </row>
    <row r="40" spans="1:5" x14ac:dyDescent="0.25">
      <c r="A40" s="24" t="s">
        <v>43</v>
      </c>
      <c r="B40" s="24" t="s">
        <v>48</v>
      </c>
      <c r="C40" s="32">
        <v>1</v>
      </c>
      <c r="D40" s="31">
        <v>2000</v>
      </c>
      <c r="E40" s="31">
        <f t="shared" si="1"/>
        <v>2000</v>
      </c>
    </row>
    <row r="41" spans="1:5" x14ac:dyDescent="0.25">
      <c r="A41" s="24" t="s">
        <v>44</v>
      </c>
      <c r="B41" s="24" t="s">
        <v>48</v>
      </c>
      <c r="C41" s="32"/>
      <c r="D41" s="31"/>
      <c r="E41" s="31">
        <f t="shared" si="1"/>
        <v>0</v>
      </c>
    </row>
    <row r="42" spans="1:5" x14ac:dyDescent="0.25">
      <c r="A42" s="6" t="s">
        <v>45</v>
      </c>
      <c r="B42" s="6"/>
      <c r="C42" s="7"/>
      <c r="D42" s="7"/>
      <c r="E42" s="7">
        <f>SUM(E36:E41)</f>
        <v>4210</v>
      </c>
    </row>
    <row r="43" spans="1:5" x14ac:dyDescent="0.25">
      <c r="A43" s="23" t="s">
        <v>46</v>
      </c>
      <c r="B43" s="23"/>
      <c r="C43" s="33"/>
      <c r="D43" s="23"/>
      <c r="E43" s="23"/>
    </row>
    <row r="44" spans="1:5" x14ac:dyDescent="0.25">
      <c r="A44" s="24" t="s">
        <v>47</v>
      </c>
      <c r="B44" s="24" t="s">
        <v>269</v>
      </c>
      <c r="C44" s="32">
        <v>0.2</v>
      </c>
      <c r="D44" s="31">
        <v>15000</v>
      </c>
      <c r="E44" s="31">
        <f>PRODUCT(C44*D44)</f>
        <v>3000</v>
      </c>
    </row>
    <row r="45" spans="1:5" x14ac:dyDescent="0.25">
      <c r="A45" s="24" t="s">
        <v>270</v>
      </c>
      <c r="B45" s="24" t="s">
        <v>48</v>
      </c>
      <c r="C45" s="32">
        <v>3</v>
      </c>
      <c r="D45" s="31">
        <v>110</v>
      </c>
      <c r="E45" s="31">
        <f>PRODUCT(C45*D45)</f>
        <v>330</v>
      </c>
    </row>
    <row r="46" spans="1:5" x14ac:dyDescent="0.25">
      <c r="A46" s="76" t="s">
        <v>51</v>
      </c>
      <c r="B46" s="77"/>
      <c r="C46" s="78"/>
      <c r="D46" s="78"/>
      <c r="E46" s="79">
        <f>SUM(E44:E45)</f>
        <v>3330</v>
      </c>
    </row>
    <row r="47" spans="1:5" x14ac:dyDescent="0.25">
      <c r="A47" s="169" t="s">
        <v>65</v>
      </c>
      <c r="B47" s="169"/>
      <c r="C47" s="170"/>
      <c r="D47" s="169"/>
      <c r="E47" s="171">
        <f>SUM(E34+E42+E46)</f>
        <v>20175.400000000001</v>
      </c>
    </row>
    <row r="50" spans="1:4" x14ac:dyDescent="0.25">
      <c r="A50" s="231" t="s">
        <v>53</v>
      </c>
      <c r="B50" s="232"/>
    </row>
    <row r="51" spans="1:4" x14ac:dyDescent="0.25">
      <c r="A51" s="23" t="s">
        <v>8</v>
      </c>
      <c r="B51" s="33">
        <f>E34</f>
        <v>12635.4</v>
      </c>
    </row>
    <row r="52" spans="1:4" x14ac:dyDescent="0.25">
      <c r="A52" s="23" t="s">
        <v>37</v>
      </c>
      <c r="B52" s="33">
        <f>E42</f>
        <v>4210</v>
      </c>
    </row>
    <row r="53" spans="1:4" x14ac:dyDescent="0.25">
      <c r="A53" s="23" t="s">
        <v>46</v>
      </c>
      <c r="B53" s="33">
        <f>E46</f>
        <v>3330</v>
      </c>
    </row>
    <row r="54" spans="1:4" x14ac:dyDescent="0.25">
      <c r="A54" s="160" t="s">
        <v>52</v>
      </c>
      <c r="B54" s="34">
        <f>E47</f>
        <v>20175.400000000001</v>
      </c>
    </row>
    <row r="57" spans="1:4" ht="15.75" x14ac:dyDescent="0.25">
      <c r="A57" s="209" t="s">
        <v>461</v>
      </c>
      <c r="B57" s="209"/>
      <c r="C57" s="233"/>
      <c r="D57" s="233"/>
    </row>
    <row r="58" spans="1:4" x14ac:dyDescent="0.25">
      <c r="A58" t="s">
        <v>54</v>
      </c>
    </row>
    <row r="59" spans="1:4" ht="15.75" x14ac:dyDescent="0.25">
      <c r="A59" s="209" t="s">
        <v>55</v>
      </c>
      <c r="B59" s="209"/>
      <c r="C59" s="209"/>
      <c r="D59" s="209"/>
    </row>
    <row r="60" spans="1:4" ht="15.75" x14ac:dyDescent="0.25">
      <c r="A60" s="209" t="s">
        <v>56</v>
      </c>
      <c r="B60" s="209"/>
      <c r="C60" s="209"/>
      <c r="D60" s="209"/>
    </row>
    <row r="61" spans="1:4" ht="15.75" x14ac:dyDescent="0.25">
      <c r="A61" s="209" t="s">
        <v>57</v>
      </c>
      <c r="B61" s="209"/>
      <c r="C61" s="209"/>
      <c r="D61" s="209"/>
    </row>
    <row r="62" spans="1:4" ht="15.75" x14ac:dyDescent="0.25">
      <c r="A62" s="209" t="s">
        <v>58</v>
      </c>
      <c r="B62" s="20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4" workbookViewId="0">
      <selection activeCell="B10" sqref="B10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3"/>
      <c r="B1" s="245" t="s">
        <v>0</v>
      </c>
      <c r="C1" s="246"/>
      <c r="D1" s="246"/>
      <c r="E1" s="247"/>
    </row>
    <row r="2" spans="1:5" ht="24" customHeight="1" x14ac:dyDescent="0.25">
      <c r="A2" s="244"/>
      <c r="B2" s="248"/>
      <c r="C2" s="249"/>
      <c r="D2" s="249"/>
      <c r="E2" s="250"/>
    </row>
    <row r="3" spans="1:5" ht="15.75" x14ac:dyDescent="0.25">
      <c r="A3" s="251" t="s">
        <v>259</v>
      </c>
      <c r="B3" s="252"/>
      <c r="C3" s="213" t="s">
        <v>2</v>
      </c>
      <c r="D3" s="214"/>
      <c r="E3" s="215"/>
    </row>
    <row r="4" spans="1:5" ht="15.75" x14ac:dyDescent="0.25">
      <c r="A4" s="213" t="s">
        <v>66</v>
      </c>
      <c r="B4" s="215"/>
      <c r="C4" s="213" t="s">
        <v>271</v>
      </c>
      <c r="D4" s="214"/>
      <c r="E4" s="215"/>
    </row>
    <row r="5" spans="1:5" ht="15.75" x14ac:dyDescent="0.25">
      <c r="A5" s="220" t="s">
        <v>512</v>
      </c>
      <c r="B5" s="221"/>
      <c r="C5" s="213" t="s">
        <v>5</v>
      </c>
      <c r="D5" s="214"/>
      <c r="E5" s="215"/>
    </row>
    <row r="6" spans="1:5" ht="15.75" x14ac:dyDescent="0.25">
      <c r="A6" s="217" t="s">
        <v>516</v>
      </c>
      <c r="B6" s="218"/>
      <c r="C6" s="213" t="s">
        <v>261</v>
      </c>
      <c r="D6" s="214"/>
      <c r="E6" s="215"/>
    </row>
    <row r="7" spans="1:5" x14ac:dyDescent="0.25">
      <c r="A7" s="222" t="s">
        <v>518</v>
      </c>
      <c r="B7" s="223"/>
      <c r="C7" s="223"/>
      <c r="D7" s="223"/>
      <c r="E7" s="224"/>
    </row>
    <row r="8" spans="1:5" x14ac:dyDescent="0.25">
      <c r="A8" s="240" t="s">
        <v>6</v>
      </c>
      <c r="B8" s="241"/>
      <c r="C8" s="241"/>
      <c r="D8" s="241"/>
      <c r="E8" s="242"/>
    </row>
    <row r="9" spans="1:5" x14ac:dyDescent="0.25">
      <c r="A9" s="237" t="s">
        <v>7</v>
      </c>
      <c r="B9" s="238"/>
      <c r="C9" s="238"/>
      <c r="D9" s="238"/>
      <c r="E9" s="239"/>
    </row>
    <row r="10" spans="1:5" x14ac:dyDescent="0.25">
      <c r="A10" s="23" t="s">
        <v>8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4" t="s">
        <v>262</v>
      </c>
      <c r="B11" s="24" t="s">
        <v>14</v>
      </c>
      <c r="C11" s="32">
        <v>0.6</v>
      </c>
      <c r="D11" s="31">
        <f>'[1]Referência Abacate'!D6</f>
        <v>2700</v>
      </c>
      <c r="E11" s="31">
        <f t="shared" ref="E11:E33" si="0">PRODUCT(C11*D11)</f>
        <v>1620</v>
      </c>
    </row>
    <row r="12" spans="1:5" x14ac:dyDescent="0.25">
      <c r="A12" s="24" t="s">
        <v>15</v>
      </c>
      <c r="B12" s="24" t="s">
        <v>60</v>
      </c>
      <c r="C12" s="32">
        <v>1.5</v>
      </c>
      <c r="D12" s="31">
        <f>'[1]Referência Abacate'!D7</f>
        <v>240</v>
      </c>
      <c r="E12" s="31">
        <f t="shared" si="0"/>
        <v>360</v>
      </c>
    </row>
    <row r="13" spans="1:5" x14ac:dyDescent="0.25">
      <c r="A13" s="24" t="s">
        <v>263</v>
      </c>
      <c r="B13" s="24" t="s">
        <v>60</v>
      </c>
      <c r="C13" s="32">
        <v>1</v>
      </c>
      <c r="D13" s="31">
        <f>'[1]Referência Abacate'!D8</f>
        <v>3900</v>
      </c>
      <c r="E13" s="31">
        <f t="shared" si="0"/>
        <v>3900</v>
      </c>
    </row>
    <row r="14" spans="1:5" x14ac:dyDescent="0.25">
      <c r="A14" s="24" t="s">
        <v>264</v>
      </c>
      <c r="B14" s="24" t="s">
        <v>60</v>
      </c>
      <c r="C14" s="32">
        <v>0.57999999999999996</v>
      </c>
      <c r="D14" s="31">
        <f>'[1]Referência Abacate'!D9</f>
        <v>4845</v>
      </c>
      <c r="E14" s="31">
        <f t="shared" si="0"/>
        <v>2810.1</v>
      </c>
    </row>
    <row r="15" spans="1:5" x14ac:dyDescent="0.25">
      <c r="A15" s="24" t="s">
        <v>67</v>
      </c>
      <c r="B15" s="24" t="s">
        <v>60</v>
      </c>
      <c r="C15" s="32">
        <v>5</v>
      </c>
      <c r="D15" s="31">
        <f>'[1]Referência Abacate'!D10</f>
        <v>350</v>
      </c>
      <c r="E15" s="31">
        <f t="shared" si="0"/>
        <v>1750</v>
      </c>
    </row>
    <row r="16" spans="1:5" x14ac:dyDescent="0.25">
      <c r="A16" s="24" t="s">
        <v>16</v>
      </c>
      <c r="B16" s="24" t="s">
        <v>17</v>
      </c>
      <c r="C16" s="32">
        <v>1</v>
      </c>
      <c r="D16" s="31">
        <f>'[1]Referência Abacate'!D12</f>
        <v>162</v>
      </c>
      <c r="E16" s="31">
        <f t="shared" si="0"/>
        <v>162</v>
      </c>
    </row>
    <row r="17" spans="1:5" x14ac:dyDescent="0.25">
      <c r="A17" s="24" t="s">
        <v>18</v>
      </c>
      <c r="B17" s="24" t="s">
        <v>17</v>
      </c>
      <c r="C17" s="32">
        <v>2</v>
      </c>
      <c r="D17" s="31">
        <f>'[1]Referência Abacate'!D13</f>
        <v>111</v>
      </c>
      <c r="E17" s="31">
        <f t="shared" si="0"/>
        <v>222</v>
      </c>
    </row>
    <row r="18" spans="1:5" x14ac:dyDescent="0.25">
      <c r="A18" s="24" t="s">
        <v>19</v>
      </c>
      <c r="B18" s="24" t="s">
        <v>17</v>
      </c>
      <c r="C18" s="32">
        <v>1.2</v>
      </c>
      <c r="D18" s="31">
        <f>'[1]Referência Abacate'!D14</f>
        <v>331.66666666666669</v>
      </c>
      <c r="E18" s="31">
        <f t="shared" si="0"/>
        <v>398</v>
      </c>
    </row>
    <row r="19" spans="1:5" x14ac:dyDescent="0.25">
      <c r="A19" s="24" t="s">
        <v>20</v>
      </c>
      <c r="B19" s="24" t="s">
        <v>17</v>
      </c>
      <c r="C19" s="32">
        <v>2</v>
      </c>
      <c r="D19" s="31">
        <f>'[1]Referência Abacate'!D15</f>
        <v>16.5</v>
      </c>
      <c r="E19" s="31">
        <f t="shared" si="0"/>
        <v>33</v>
      </c>
    </row>
    <row r="20" spans="1:5" x14ac:dyDescent="0.25">
      <c r="A20" s="24" t="s">
        <v>68</v>
      </c>
      <c r="B20" s="24" t="s">
        <v>17</v>
      </c>
      <c r="C20" s="32">
        <v>3</v>
      </c>
      <c r="D20" s="31">
        <f>'[1]Referência Abacate'!D16</f>
        <v>132</v>
      </c>
      <c r="E20" s="31">
        <f t="shared" si="0"/>
        <v>396</v>
      </c>
    </row>
    <row r="21" spans="1:5" x14ac:dyDescent="0.25">
      <c r="A21" s="24" t="s">
        <v>21</v>
      </c>
      <c r="B21" s="24" t="s">
        <v>17</v>
      </c>
      <c r="C21" s="32">
        <v>1</v>
      </c>
      <c r="D21" s="31">
        <f>'[1]Referência Abacate'!D17</f>
        <v>227.5</v>
      </c>
      <c r="E21" s="31">
        <f t="shared" si="0"/>
        <v>227.5</v>
      </c>
    </row>
    <row r="22" spans="1:5" x14ac:dyDescent="0.25">
      <c r="A22" s="24" t="s">
        <v>22</v>
      </c>
      <c r="B22" s="24" t="s">
        <v>17</v>
      </c>
      <c r="C22" s="32">
        <v>1.5</v>
      </c>
      <c r="D22" s="31">
        <f>'[1]Referência Abacate'!D18</f>
        <v>212.4</v>
      </c>
      <c r="E22" s="31">
        <f t="shared" si="0"/>
        <v>318.60000000000002</v>
      </c>
    </row>
    <row r="23" spans="1:5" x14ac:dyDescent="0.25">
      <c r="A23" s="24" t="s">
        <v>23</v>
      </c>
      <c r="B23" s="24" t="s">
        <v>17</v>
      </c>
      <c r="C23" s="32">
        <v>0.5</v>
      </c>
      <c r="D23" s="31">
        <f>'[1]Referência Abacate'!D19</f>
        <v>64.8</v>
      </c>
      <c r="E23" s="31">
        <f t="shared" si="0"/>
        <v>32.4</v>
      </c>
    </row>
    <row r="24" spans="1:5" x14ac:dyDescent="0.25">
      <c r="A24" s="24" t="s">
        <v>24</v>
      </c>
      <c r="B24" s="24" t="s">
        <v>17</v>
      </c>
      <c r="C24" s="32">
        <v>1.8</v>
      </c>
      <c r="D24" s="31">
        <f>'[1]Referência Abacate'!D20</f>
        <v>72</v>
      </c>
      <c r="E24" s="31">
        <f t="shared" si="0"/>
        <v>129.6</v>
      </c>
    </row>
    <row r="25" spans="1:5" x14ac:dyDescent="0.25">
      <c r="A25" s="24" t="s">
        <v>26</v>
      </c>
      <c r="B25" s="24" t="s">
        <v>17</v>
      </c>
      <c r="C25" s="32">
        <v>0.4</v>
      </c>
      <c r="D25" s="31">
        <f>'[1]Referência Abacate'!D21</f>
        <v>228.5</v>
      </c>
      <c r="E25" s="31">
        <f t="shared" si="0"/>
        <v>91.4</v>
      </c>
    </row>
    <row r="26" spans="1:5" x14ac:dyDescent="0.25">
      <c r="A26" s="24" t="s">
        <v>32</v>
      </c>
      <c r="B26" s="24" t="s">
        <v>17</v>
      </c>
      <c r="C26" s="32">
        <v>18</v>
      </c>
      <c r="D26" s="31">
        <f>'[1]Referência Abacate'!D22</f>
        <v>20</v>
      </c>
      <c r="E26" s="31">
        <f t="shared" si="0"/>
        <v>360</v>
      </c>
    </row>
    <row r="27" spans="1:5" x14ac:dyDescent="0.25">
      <c r="A27" s="24" t="s">
        <v>33</v>
      </c>
      <c r="B27" s="24" t="s">
        <v>17</v>
      </c>
      <c r="C27" s="32">
        <v>6</v>
      </c>
      <c r="D27" s="31">
        <f>'[1]Referência Abacate'!D23</f>
        <v>36.9</v>
      </c>
      <c r="E27" s="31">
        <f t="shared" si="0"/>
        <v>221.39999999999998</v>
      </c>
    </row>
    <row r="28" spans="1:5" x14ac:dyDescent="0.25">
      <c r="A28" s="24" t="s">
        <v>34</v>
      </c>
      <c r="B28" s="24" t="s">
        <v>17</v>
      </c>
      <c r="C28" s="32">
        <v>12</v>
      </c>
      <c r="D28" s="31">
        <f>'[1]Referência Abacate'!D24</f>
        <v>12</v>
      </c>
      <c r="E28" s="31">
        <f t="shared" si="0"/>
        <v>144</v>
      </c>
    </row>
    <row r="29" spans="1:5" x14ac:dyDescent="0.25">
      <c r="A29" s="24" t="s">
        <v>35</v>
      </c>
      <c r="B29" s="24" t="s">
        <v>17</v>
      </c>
      <c r="C29" s="32">
        <v>1.5</v>
      </c>
      <c r="D29" s="31">
        <f>'[1]Referência Abacate'!D25</f>
        <v>147</v>
      </c>
      <c r="E29" s="31">
        <f t="shared" si="0"/>
        <v>220.5</v>
      </c>
    </row>
    <row r="30" spans="1:5" x14ac:dyDescent="0.25">
      <c r="A30" s="24" t="s">
        <v>265</v>
      </c>
      <c r="B30" s="24" t="s">
        <v>17</v>
      </c>
      <c r="C30" s="32">
        <v>4</v>
      </c>
      <c r="D30" s="31">
        <f>'[1]Referência Abacate'!D26</f>
        <v>77</v>
      </c>
      <c r="E30" s="31">
        <f t="shared" si="0"/>
        <v>308</v>
      </c>
    </row>
    <row r="31" spans="1:5" x14ac:dyDescent="0.25">
      <c r="A31" s="24" t="s">
        <v>266</v>
      </c>
      <c r="B31" s="24" t="s">
        <v>17</v>
      </c>
      <c r="C31" s="32">
        <v>40</v>
      </c>
      <c r="D31" s="31">
        <f>'[1]Referência Abacate'!D27</f>
        <v>1.8</v>
      </c>
      <c r="E31" s="31">
        <f t="shared" si="0"/>
        <v>72</v>
      </c>
    </row>
    <row r="32" spans="1:5" x14ac:dyDescent="0.25">
      <c r="A32" s="24" t="s">
        <v>29</v>
      </c>
      <c r="B32" s="24" t="s">
        <v>17</v>
      </c>
      <c r="C32" s="32">
        <v>1</v>
      </c>
      <c r="D32" s="31">
        <f>'[1]Referência Abacate'!D28</f>
        <v>80.5</v>
      </c>
      <c r="E32" s="31">
        <f t="shared" si="0"/>
        <v>80.5</v>
      </c>
    </row>
    <row r="33" spans="1:5" x14ac:dyDescent="0.25">
      <c r="A33" s="24" t="s">
        <v>30</v>
      </c>
      <c r="B33" s="24" t="s">
        <v>17</v>
      </c>
      <c r="C33" s="32">
        <v>4</v>
      </c>
      <c r="D33" s="31">
        <f>'[1]Referência Abacate'!D29</f>
        <v>72</v>
      </c>
      <c r="E33" s="31">
        <f t="shared" si="0"/>
        <v>288</v>
      </c>
    </row>
    <row r="34" spans="1:5" x14ac:dyDescent="0.25">
      <c r="A34" s="6" t="s">
        <v>36</v>
      </c>
      <c r="B34" s="6"/>
      <c r="C34" s="7"/>
      <c r="D34" s="7"/>
      <c r="E34" s="7">
        <f>SUM(E11:E33)</f>
        <v>14145</v>
      </c>
    </row>
    <row r="35" spans="1:5" x14ac:dyDescent="0.25">
      <c r="A35" s="23" t="s">
        <v>37</v>
      </c>
      <c r="B35" s="23"/>
      <c r="C35" s="33"/>
      <c r="D35" s="23"/>
      <c r="E35" s="23"/>
    </row>
    <row r="36" spans="1:5" x14ac:dyDescent="0.25">
      <c r="A36" s="24" t="s">
        <v>38</v>
      </c>
      <c r="B36" s="24" t="s">
        <v>267</v>
      </c>
      <c r="C36" s="32">
        <v>5</v>
      </c>
      <c r="D36" s="31">
        <v>130</v>
      </c>
      <c r="E36" s="31">
        <f t="shared" ref="E36:E41" si="1">PRODUCT(C36*D36)</f>
        <v>650</v>
      </c>
    </row>
    <row r="37" spans="1:5" x14ac:dyDescent="0.25">
      <c r="A37" s="24" t="s">
        <v>40</v>
      </c>
      <c r="B37" s="24" t="s">
        <v>267</v>
      </c>
      <c r="C37" s="32">
        <v>5</v>
      </c>
      <c r="D37" s="31">
        <v>130</v>
      </c>
      <c r="E37" s="31">
        <f>PRODUCT(C37*D37)</f>
        <v>650</v>
      </c>
    </row>
    <row r="38" spans="1:5" x14ac:dyDescent="0.25">
      <c r="A38" s="24" t="s">
        <v>41</v>
      </c>
      <c r="B38" s="24" t="s">
        <v>267</v>
      </c>
      <c r="C38" s="32">
        <v>3</v>
      </c>
      <c r="D38" s="31">
        <v>130</v>
      </c>
      <c r="E38" s="31">
        <f t="shared" si="1"/>
        <v>390</v>
      </c>
    </row>
    <row r="39" spans="1:5" x14ac:dyDescent="0.25">
      <c r="A39" s="24" t="s">
        <v>268</v>
      </c>
      <c r="B39" s="24" t="s">
        <v>267</v>
      </c>
      <c r="C39" s="32">
        <v>4</v>
      </c>
      <c r="D39" s="31">
        <v>130</v>
      </c>
      <c r="E39" s="31">
        <f t="shared" si="1"/>
        <v>520</v>
      </c>
    </row>
    <row r="40" spans="1:5" x14ac:dyDescent="0.25">
      <c r="A40" s="24" t="s">
        <v>43</v>
      </c>
      <c r="B40" s="24" t="s">
        <v>48</v>
      </c>
      <c r="C40" s="32">
        <v>1</v>
      </c>
      <c r="D40" s="31">
        <v>2000</v>
      </c>
      <c r="E40" s="31">
        <f t="shared" si="1"/>
        <v>2000</v>
      </c>
    </row>
    <row r="41" spans="1:5" x14ac:dyDescent="0.25">
      <c r="A41" s="24" t="s">
        <v>44</v>
      </c>
      <c r="B41" s="24" t="s">
        <v>48</v>
      </c>
      <c r="C41" s="32">
        <v>1</v>
      </c>
      <c r="D41" s="31">
        <v>1500</v>
      </c>
      <c r="E41" s="31">
        <f t="shared" si="1"/>
        <v>1500</v>
      </c>
    </row>
    <row r="42" spans="1:5" x14ac:dyDescent="0.25">
      <c r="A42" s="6" t="s">
        <v>45</v>
      </c>
      <c r="B42" s="6"/>
      <c r="C42" s="7"/>
      <c r="D42" s="7"/>
      <c r="E42" s="7">
        <f>SUM(E36:E41)</f>
        <v>5710</v>
      </c>
    </row>
    <row r="43" spans="1:5" x14ac:dyDescent="0.25">
      <c r="A43" s="23" t="s">
        <v>46</v>
      </c>
      <c r="B43" s="23"/>
      <c r="C43" s="33"/>
      <c r="D43" s="23"/>
      <c r="E43" s="23"/>
    </row>
    <row r="44" spans="1:5" x14ac:dyDescent="0.25">
      <c r="A44" s="24" t="s">
        <v>47</v>
      </c>
      <c r="B44" s="24" t="s">
        <v>269</v>
      </c>
      <c r="C44" s="32">
        <v>0.25</v>
      </c>
      <c r="D44" s="31">
        <v>18000</v>
      </c>
      <c r="E44" s="31">
        <f>PRODUCT(C44*D44)</f>
        <v>4500</v>
      </c>
    </row>
    <row r="45" spans="1:5" x14ac:dyDescent="0.25">
      <c r="A45" s="24" t="s">
        <v>270</v>
      </c>
      <c r="B45" s="24" t="s">
        <v>48</v>
      </c>
      <c r="C45" s="32">
        <v>3</v>
      </c>
      <c r="D45" s="31">
        <v>110</v>
      </c>
      <c r="E45" s="31">
        <f>PRODUCT(C45*D45)</f>
        <v>330</v>
      </c>
    </row>
    <row r="46" spans="1:5" x14ac:dyDescent="0.25">
      <c r="A46" s="76" t="s">
        <v>51</v>
      </c>
      <c r="B46" s="77"/>
      <c r="C46" s="78"/>
      <c r="D46" s="78"/>
      <c r="E46" s="79">
        <f>SUM(E44:E45)</f>
        <v>4830</v>
      </c>
    </row>
    <row r="47" spans="1:5" x14ac:dyDescent="0.25">
      <c r="A47" s="169" t="s">
        <v>65</v>
      </c>
      <c r="B47" s="169"/>
      <c r="C47" s="170"/>
      <c r="D47" s="169"/>
      <c r="E47" s="171">
        <f>SUM(E34+E42+E46)</f>
        <v>24685</v>
      </c>
    </row>
    <row r="50" spans="1:4" x14ac:dyDescent="0.25">
      <c r="A50" s="231" t="s">
        <v>53</v>
      </c>
      <c r="B50" s="232"/>
    </row>
    <row r="51" spans="1:4" x14ac:dyDescent="0.25">
      <c r="A51" s="23" t="s">
        <v>8</v>
      </c>
      <c r="B51" s="33">
        <f>E34</f>
        <v>14145</v>
      </c>
    </row>
    <row r="52" spans="1:4" x14ac:dyDescent="0.25">
      <c r="A52" s="23" t="s">
        <v>37</v>
      </c>
      <c r="B52" s="33">
        <f>E42</f>
        <v>5710</v>
      </c>
    </row>
    <row r="53" spans="1:4" x14ac:dyDescent="0.25">
      <c r="A53" s="23" t="s">
        <v>46</v>
      </c>
      <c r="B53" s="33">
        <f>E46</f>
        <v>4830</v>
      </c>
    </row>
    <row r="54" spans="1:4" x14ac:dyDescent="0.25">
      <c r="A54" s="160" t="s">
        <v>52</v>
      </c>
      <c r="B54" s="34">
        <f>E47</f>
        <v>24685</v>
      </c>
    </row>
    <row r="57" spans="1:4" ht="15.75" x14ac:dyDescent="0.25">
      <c r="A57" s="209" t="s">
        <v>461</v>
      </c>
      <c r="B57" s="209"/>
      <c r="C57" s="233"/>
      <c r="D57" s="233"/>
    </row>
    <row r="58" spans="1:4" x14ac:dyDescent="0.25">
      <c r="A58" t="s">
        <v>54</v>
      </c>
    </row>
    <row r="59" spans="1:4" ht="15.75" x14ac:dyDescent="0.25">
      <c r="A59" s="209" t="s">
        <v>55</v>
      </c>
      <c r="B59" s="209"/>
      <c r="C59" s="209"/>
      <c r="D59" s="209"/>
    </row>
    <row r="60" spans="1:4" ht="15.75" x14ac:dyDescent="0.25">
      <c r="A60" s="209" t="s">
        <v>56</v>
      </c>
      <c r="B60" s="209"/>
      <c r="C60" s="209"/>
      <c r="D60" s="209"/>
    </row>
    <row r="61" spans="1:4" ht="15.75" x14ac:dyDescent="0.25">
      <c r="A61" s="209" t="s">
        <v>57</v>
      </c>
      <c r="B61" s="209"/>
      <c r="C61" s="209"/>
      <c r="D61" s="209"/>
    </row>
    <row r="62" spans="1:4" ht="15.75" x14ac:dyDescent="0.25">
      <c r="A62" s="209" t="s">
        <v>58</v>
      </c>
      <c r="B62" s="20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4" workbookViewId="0">
      <selection activeCell="D30" sqref="D30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8.5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70</v>
      </c>
      <c r="B3" s="212"/>
      <c r="C3" s="213" t="s">
        <v>272</v>
      </c>
      <c r="D3" s="214"/>
      <c r="E3" s="215"/>
    </row>
    <row r="4" spans="1:5" ht="15.75" x14ac:dyDescent="0.25">
      <c r="A4" s="216" t="s">
        <v>66</v>
      </c>
      <c r="B4" s="216"/>
      <c r="C4" s="213" t="s">
        <v>273</v>
      </c>
      <c r="D4" s="214"/>
      <c r="E4" s="215"/>
    </row>
    <row r="5" spans="1:5" ht="15.75" x14ac:dyDescent="0.25">
      <c r="A5" s="220" t="s">
        <v>512</v>
      </c>
      <c r="B5" s="221"/>
      <c r="C5" s="213" t="s">
        <v>72</v>
      </c>
      <c r="D5" s="214"/>
      <c r="E5" s="215"/>
    </row>
    <row r="6" spans="1:5" ht="15.75" x14ac:dyDescent="0.25">
      <c r="A6" s="217" t="s">
        <v>521</v>
      </c>
      <c r="B6" s="218"/>
      <c r="C6" s="213" t="s">
        <v>275</v>
      </c>
      <c r="D6" s="214"/>
      <c r="E6" s="215"/>
    </row>
    <row r="7" spans="1:5" x14ac:dyDescent="0.25">
      <c r="A7" s="222" t="s">
        <v>520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74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75</v>
      </c>
      <c r="B11" s="24" t="s">
        <v>14</v>
      </c>
      <c r="C11" s="40">
        <v>3</v>
      </c>
      <c r="D11" s="26">
        <f>'[1] Referência Alho'!D6</f>
        <v>4400</v>
      </c>
      <c r="E11" s="26">
        <f>C11*D11</f>
        <v>13200</v>
      </c>
    </row>
    <row r="12" spans="1:5" x14ac:dyDescent="0.25">
      <c r="A12" s="24" t="s">
        <v>76</v>
      </c>
      <c r="B12" s="24" t="s">
        <v>14</v>
      </c>
      <c r="C12" s="24">
        <v>4</v>
      </c>
      <c r="D12" s="26">
        <f>'[1] Referência Alho'!D7</f>
        <v>240</v>
      </c>
      <c r="E12" s="26">
        <f>C12*D12</f>
        <v>960</v>
      </c>
    </row>
    <row r="13" spans="1:5" x14ac:dyDescent="0.25">
      <c r="A13" s="24" t="s">
        <v>77</v>
      </c>
      <c r="B13" s="24" t="s">
        <v>14</v>
      </c>
      <c r="C13" s="24">
        <v>2</v>
      </c>
      <c r="D13" s="26">
        <f>'[1] Referência Alho'!D8</f>
        <v>3900</v>
      </c>
      <c r="E13" s="26">
        <f>C13*D13</f>
        <v>7800</v>
      </c>
    </row>
    <row r="14" spans="1:5" x14ac:dyDescent="0.25">
      <c r="A14" s="24" t="s">
        <v>67</v>
      </c>
      <c r="B14" s="24" t="s">
        <v>14</v>
      </c>
      <c r="C14" s="24">
        <v>10</v>
      </c>
      <c r="D14" s="26">
        <f>'[1] Referência Alho'!D9</f>
        <v>350</v>
      </c>
      <c r="E14" s="26">
        <f>C14*D14</f>
        <v>3500</v>
      </c>
    </row>
    <row r="15" spans="1:5" x14ac:dyDescent="0.25">
      <c r="A15" s="24" t="s">
        <v>78</v>
      </c>
      <c r="B15" s="24" t="s">
        <v>79</v>
      </c>
      <c r="C15" s="24">
        <v>2500</v>
      </c>
      <c r="D15" s="26">
        <f>'[1] Referência Alho'!D10</f>
        <v>15.6</v>
      </c>
      <c r="E15" s="26">
        <f>C15*D15</f>
        <v>39000</v>
      </c>
    </row>
    <row r="16" spans="1:5" x14ac:dyDescent="0.25">
      <c r="A16" s="6" t="s">
        <v>36</v>
      </c>
      <c r="B16" s="41"/>
      <c r="C16" s="42"/>
      <c r="D16" s="42"/>
      <c r="E16" s="7">
        <f>SUM(E11:E15)</f>
        <v>64460</v>
      </c>
    </row>
    <row r="17" spans="1:5" x14ac:dyDescent="0.25">
      <c r="A17" s="23" t="s">
        <v>80</v>
      </c>
      <c r="B17" s="23"/>
      <c r="C17" s="172"/>
      <c r="D17" s="23"/>
      <c r="E17" s="1"/>
    </row>
    <row r="18" spans="1:5" x14ac:dyDescent="0.25">
      <c r="A18" s="24" t="s">
        <v>81</v>
      </c>
      <c r="B18" s="24" t="s">
        <v>82</v>
      </c>
      <c r="C18" s="24">
        <v>6</v>
      </c>
      <c r="D18" s="31">
        <v>130</v>
      </c>
      <c r="E18" s="31">
        <f t="shared" ref="E18:E24" si="0">C18*D18</f>
        <v>780</v>
      </c>
    </row>
    <row r="19" spans="1:5" x14ac:dyDescent="0.25">
      <c r="A19" s="24" t="s">
        <v>83</v>
      </c>
      <c r="B19" s="24" t="s">
        <v>48</v>
      </c>
      <c r="C19" s="24">
        <v>70</v>
      </c>
      <c r="D19" s="31">
        <v>110</v>
      </c>
      <c r="E19" s="31">
        <f t="shared" si="0"/>
        <v>7700</v>
      </c>
    </row>
    <row r="20" spans="1:5" x14ac:dyDescent="0.25">
      <c r="A20" s="24" t="s">
        <v>84</v>
      </c>
      <c r="B20" s="24" t="s">
        <v>82</v>
      </c>
      <c r="C20" s="24">
        <v>2</v>
      </c>
      <c r="D20" s="31">
        <v>130</v>
      </c>
      <c r="E20" s="31">
        <f t="shared" si="0"/>
        <v>260</v>
      </c>
    </row>
    <row r="21" spans="1:5" x14ac:dyDescent="0.25">
      <c r="A21" s="24" t="s">
        <v>85</v>
      </c>
      <c r="B21" s="24" t="s">
        <v>48</v>
      </c>
      <c r="C21" s="24">
        <v>80</v>
      </c>
      <c r="D21" s="31">
        <v>110</v>
      </c>
      <c r="E21" s="31">
        <f>C21*D21</f>
        <v>8800</v>
      </c>
    </row>
    <row r="22" spans="1:5" x14ac:dyDescent="0.25">
      <c r="A22" s="24" t="s">
        <v>86</v>
      </c>
      <c r="B22" s="24" t="s">
        <v>48</v>
      </c>
      <c r="C22" s="24">
        <v>50</v>
      </c>
      <c r="D22" s="31">
        <f>'[1] Referência Alho'!D15</f>
        <v>110</v>
      </c>
      <c r="E22" s="31">
        <f t="shared" si="0"/>
        <v>5500</v>
      </c>
    </row>
    <row r="23" spans="1:5" x14ac:dyDescent="0.25">
      <c r="A23" s="24" t="s">
        <v>87</v>
      </c>
      <c r="B23" s="24" t="s">
        <v>82</v>
      </c>
      <c r="C23" s="24">
        <v>10</v>
      </c>
      <c r="D23" s="31">
        <v>100</v>
      </c>
      <c r="E23" s="31">
        <f t="shared" si="0"/>
        <v>1000</v>
      </c>
    </row>
    <row r="24" spans="1:5" x14ac:dyDescent="0.25">
      <c r="A24" s="24" t="s">
        <v>88</v>
      </c>
      <c r="B24" s="24" t="s">
        <v>89</v>
      </c>
      <c r="C24" s="24">
        <v>2</v>
      </c>
      <c r="D24" s="31">
        <v>1170</v>
      </c>
      <c r="E24" s="31">
        <f t="shared" si="0"/>
        <v>2340</v>
      </c>
    </row>
    <row r="25" spans="1:5" x14ac:dyDescent="0.25">
      <c r="A25" s="6" t="s">
        <v>45</v>
      </c>
      <c r="B25" s="41"/>
      <c r="C25" s="42"/>
      <c r="D25" s="42"/>
      <c r="E25" s="7">
        <f>SUM(E18:E24)</f>
        <v>26380</v>
      </c>
    </row>
    <row r="26" spans="1:5" x14ac:dyDescent="0.25">
      <c r="A26" s="23" t="s">
        <v>90</v>
      </c>
      <c r="B26" s="23"/>
      <c r="C26" s="172"/>
      <c r="D26" s="23"/>
      <c r="E26" s="1"/>
    </row>
    <row r="27" spans="1:5" x14ac:dyDescent="0.25">
      <c r="A27" s="24" t="s">
        <v>91</v>
      </c>
      <c r="B27" s="24" t="s">
        <v>79</v>
      </c>
      <c r="C27" s="24">
        <v>25</v>
      </c>
      <c r="D27" s="31">
        <f>'[1] Referência Alho'!D19</f>
        <v>9</v>
      </c>
      <c r="E27" s="31">
        <f>C27*D27</f>
        <v>225</v>
      </c>
    </row>
    <row r="28" spans="1:5" x14ac:dyDescent="0.25">
      <c r="A28" s="24" t="s">
        <v>32</v>
      </c>
      <c r="B28" s="24" t="s">
        <v>79</v>
      </c>
      <c r="C28" s="24">
        <v>6</v>
      </c>
      <c r="D28" s="31">
        <f>'[1] Referência Alho'!D20</f>
        <v>20</v>
      </c>
      <c r="E28" s="31">
        <f t="shared" ref="E28:E39" si="1">C28*D28</f>
        <v>120</v>
      </c>
    </row>
    <row r="29" spans="1:5" x14ac:dyDescent="0.25">
      <c r="A29" s="24" t="s">
        <v>33</v>
      </c>
      <c r="B29" s="24" t="s">
        <v>92</v>
      </c>
      <c r="C29" s="24">
        <v>3</v>
      </c>
      <c r="D29" s="31">
        <v>20</v>
      </c>
      <c r="E29" s="31">
        <f t="shared" si="1"/>
        <v>60</v>
      </c>
    </row>
    <row r="30" spans="1:5" x14ac:dyDescent="0.25">
      <c r="A30" s="24" t="s">
        <v>34</v>
      </c>
      <c r="B30" s="24" t="s">
        <v>92</v>
      </c>
      <c r="C30" s="24">
        <v>1.2</v>
      </c>
      <c r="D30" s="31">
        <f>'[1] Referência Alho'!D22</f>
        <v>15</v>
      </c>
      <c r="E30" s="31">
        <f t="shared" si="1"/>
        <v>18</v>
      </c>
    </row>
    <row r="31" spans="1:5" x14ac:dyDescent="0.25">
      <c r="A31" s="24" t="s">
        <v>93</v>
      </c>
      <c r="B31" s="24" t="s">
        <v>14</v>
      </c>
      <c r="C31" s="24">
        <v>1</v>
      </c>
      <c r="D31" s="31">
        <f>'[1] Referência Alho'!D23</f>
        <v>1600</v>
      </c>
      <c r="E31" s="31">
        <f t="shared" si="1"/>
        <v>1600</v>
      </c>
    </row>
    <row r="32" spans="1:5" x14ac:dyDescent="0.25">
      <c r="A32" s="24" t="s">
        <v>94</v>
      </c>
      <c r="B32" s="24" t="s">
        <v>14</v>
      </c>
      <c r="C32" s="24">
        <v>1.6</v>
      </c>
      <c r="D32" s="31">
        <f>'[1] Referência Alho'!D24</f>
        <v>5300</v>
      </c>
      <c r="E32" s="31">
        <f t="shared" si="1"/>
        <v>8480</v>
      </c>
    </row>
    <row r="33" spans="1:5" x14ac:dyDescent="0.25">
      <c r="A33" s="24" t="s">
        <v>276</v>
      </c>
      <c r="B33" s="24" t="s">
        <v>14</v>
      </c>
      <c r="C33" s="24">
        <v>0.2</v>
      </c>
      <c r="D33" s="31">
        <f>'[1] Referência Alho'!D25</f>
        <v>4845</v>
      </c>
      <c r="E33" s="31">
        <f t="shared" si="1"/>
        <v>969</v>
      </c>
    </row>
    <row r="34" spans="1:5" x14ac:dyDescent="0.25">
      <c r="A34" s="24" t="s">
        <v>16</v>
      </c>
      <c r="B34" s="24" t="s">
        <v>79</v>
      </c>
      <c r="C34" s="24">
        <v>6.15</v>
      </c>
      <c r="D34" s="31">
        <f>'[1] Referência Alho'!D26</f>
        <v>65.5</v>
      </c>
      <c r="E34" s="31">
        <f t="shared" si="1"/>
        <v>402.82500000000005</v>
      </c>
    </row>
    <row r="35" spans="1:5" x14ac:dyDescent="0.25">
      <c r="A35" s="24" t="s">
        <v>18</v>
      </c>
      <c r="B35" s="24" t="s">
        <v>79</v>
      </c>
      <c r="C35" s="24">
        <v>1</v>
      </c>
      <c r="D35" s="31">
        <f>'[1] Referência Alho'!D27</f>
        <v>95</v>
      </c>
      <c r="E35" s="31">
        <f t="shared" si="1"/>
        <v>95</v>
      </c>
    </row>
    <row r="36" spans="1:5" x14ac:dyDescent="0.25">
      <c r="A36" s="24" t="s">
        <v>21</v>
      </c>
      <c r="B36" s="24" t="s">
        <v>92</v>
      </c>
      <c r="C36" s="24">
        <v>1.5</v>
      </c>
      <c r="D36" s="31">
        <f>'[1] Referência Alho'!D28</f>
        <v>52.8</v>
      </c>
      <c r="E36" s="31">
        <f t="shared" si="1"/>
        <v>79.199999999999989</v>
      </c>
    </row>
    <row r="37" spans="1:5" x14ac:dyDescent="0.25">
      <c r="A37" s="24" t="s">
        <v>29</v>
      </c>
      <c r="B37" s="24" t="s">
        <v>79</v>
      </c>
      <c r="C37" s="24">
        <v>0.1</v>
      </c>
      <c r="D37" s="31">
        <f>'[1] Referência Alho'!D29</f>
        <v>520</v>
      </c>
      <c r="E37" s="31">
        <f t="shared" si="1"/>
        <v>52</v>
      </c>
    </row>
    <row r="38" spans="1:5" x14ac:dyDescent="0.25">
      <c r="A38" s="24" t="s">
        <v>30</v>
      </c>
      <c r="B38" s="24" t="s">
        <v>92</v>
      </c>
      <c r="C38" s="24">
        <v>0.5</v>
      </c>
      <c r="D38" s="31">
        <f>'[1] Referência Alho'!D30</f>
        <v>206</v>
      </c>
      <c r="E38" s="31">
        <f t="shared" si="1"/>
        <v>103</v>
      </c>
    </row>
    <row r="39" spans="1:5" x14ac:dyDescent="0.25">
      <c r="A39" s="24" t="s">
        <v>22</v>
      </c>
      <c r="B39" s="24" t="s">
        <v>79</v>
      </c>
      <c r="C39" s="24">
        <v>3</v>
      </c>
      <c r="D39" s="31">
        <f>'[1] Referência Alho'!D31</f>
        <v>0</v>
      </c>
      <c r="E39" s="31">
        <f t="shared" si="1"/>
        <v>0</v>
      </c>
    </row>
    <row r="40" spans="1:5" x14ac:dyDescent="0.25">
      <c r="A40" s="6" t="s">
        <v>51</v>
      </c>
      <c r="B40" s="41"/>
      <c r="C40" s="42"/>
      <c r="D40" s="42"/>
      <c r="E40" s="7">
        <f>SUM(E27,E28:E39)</f>
        <v>12204.025000000001</v>
      </c>
    </row>
    <row r="41" spans="1:5" x14ac:dyDescent="0.25">
      <c r="A41" s="23" t="s">
        <v>95</v>
      </c>
      <c r="B41" s="23"/>
      <c r="C41" s="172"/>
      <c r="D41" s="23"/>
      <c r="E41" s="1"/>
    </row>
    <row r="42" spans="1:5" x14ac:dyDescent="0.25">
      <c r="A42" s="24" t="s">
        <v>96</v>
      </c>
      <c r="B42" s="24" t="s">
        <v>82</v>
      </c>
      <c r="C42" s="24">
        <v>4.5</v>
      </c>
      <c r="D42" s="31">
        <v>143</v>
      </c>
      <c r="E42" s="31">
        <f>C42*D42</f>
        <v>643.5</v>
      </c>
    </row>
    <row r="43" spans="1:5" x14ac:dyDescent="0.25">
      <c r="A43" s="24" t="s">
        <v>97</v>
      </c>
      <c r="B43" s="24" t="s">
        <v>82</v>
      </c>
      <c r="C43" s="24">
        <v>4.5</v>
      </c>
      <c r="D43" s="31">
        <v>143</v>
      </c>
      <c r="E43" s="31">
        <f t="shared" ref="E43:E49" si="2">C43*D43</f>
        <v>643.5</v>
      </c>
    </row>
    <row r="44" spans="1:5" x14ac:dyDescent="0.25">
      <c r="A44" s="24" t="s">
        <v>98</v>
      </c>
      <c r="B44" s="24" t="s">
        <v>82</v>
      </c>
      <c r="C44" s="24">
        <v>1.5</v>
      </c>
      <c r="D44" s="31">
        <v>143</v>
      </c>
      <c r="E44" s="31">
        <f t="shared" si="2"/>
        <v>214.5</v>
      </c>
    </row>
    <row r="45" spans="1:5" x14ac:dyDescent="0.25">
      <c r="A45" s="24" t="s">
        <v>99</v>
      </c>
      <c r="B45" s="24" t="s">
        <v>82</v>
      </c>
      <c r="C45" s="24">
        <v>1.5</v>
      </c>
      <c r="D45" s="31">
        <v>143</v>
      </c>
      <c r="E45" s="31">
        <f t="shared" si="2"/>
        <v>214.5</v>
      </c>
    </row>
    <row r="46" spans="1:5" x14ac:dyDescent="0.25">
      <c r="A46" s="24" t="s">
        <v>100</v>
      </c>
      <c r="B46" s="24" t="s">
        <v>82</v>
      </c>
      <c r="C46" s="24">
        <v>28.5</v>
      </c>
      <c r="D46" s="31">
        <v>143</v>
      </c>
      <c r="E46" s="31">
        <f t="shared" si="2"/>
        <v>4075.5</v>
      </c>
    </row>
    <row r="47" spans="1:5" x14ac:dyDescent="0.25">
      <c r="A47" s="24" t="s">
        <v>101</v>
      </c>
      <c r="B47" s="24" t="s">
        <v>48</v>
      </c>
      <c r="C47" s="24">
        <v>10</v>
      </c>
      <c r="D47" s="31">
        <v>110</v>
      </c>
      <c r="E47" s="31">
        <f t="shared" si="2"/>
        <v>1100</v>
      </c>
    </row>
    <row r="48" spans="1:5" x14ac:dyDescent="0.25">
      <c r="A48" s="24" t="s">
        <v>102</v>
      </c>
      <c r="B48" s="24" t="s">
        <v>82</v>
      </c>
      <c r="C48" s="24">
        <v>3</v>
      </c>
      <c r="D48" s="31">
        <v>130</v>
      </c>
      <c r="E48" s="31">
        <f t="shared" si="2"/>
        <v>390</v>
      </c>
    </row>
    <row r="49" spans="1:5" x14ac:dyDescent="0.25">
      <c r="A49" s="24" t="s">
        <v>44</v>
      </c>
      <c r="B49" s="24"/>
      <c r="C49" s="24">
        <v>1</v>
      </c>
      <c r="D49" s="31">
        <v>2000</v>
      </c>
      <c r="E49" s="31">
        <f t="shared" si="2"/>
        <v>2000</v>
      </c>
    </row>
    <row r="50" spans="1:5" x14ac:dyDescent="0.25">
      <c r="A50" s="6" t="s">
        <v>103</v>
      </c>
      <c r="B50" s="6"/>
      <c r="C50" s="7"/>
      <c r="D50" s="7"/>
      <c r="E50" s="7">
        <f>SUM(E42:E49)</f>
        <v>9281.5</v>
      </c>
    </row>
    <row r="51" spans="1:5" x14ac:dyDescent="0.25">
      <c r="A51" s="23" t="s">
        <v>104</v>
      </c>
      <c r="B51" s="23"/>
      <c r="C51" s="33"/>
      <c r="D51" s="33"/>
      <c r="E51" s="33"/>
    </row>
    <row r="52" spans="1:5" x14ac:dyDescent="0.25">
      <c r="A52" s="24" t="s">
        <v>105</v>
      </c>
      <c r="B52" s="24" t="s">
        <v>106</v>
      </c>
      <c r="C52" s="24">
        <v>1800</v>
      </c>
      <c r="D52" s="31">
        <v>5.5</v>
      </c>
      <c r="E52" s="31">
        <f>C52*D52</f>
        <v>9900</v>
      </c>
    </row>
    <row r="53" spans="1:5" x14ac:dyDescent="0.25">
      <c r="A53" s="24" t="s">
        <v>107</v>
      </c>
      <c r="B53" s="24" t="s">
        <v>63</v>
      </c>
      <c r="C53" s="24">
        <v>16</v>
      </c>
      <c r="D53" s="31">
        <v>110</v>
      </c>
      <c r="E53" s="31">
        <f>C53*D53</f>
        <v>1760</v>
      </c>
    </row>
    <row r="54" spans="1:5" x14ac:dyDescent="0.25">
      <c r="A54" s="24" t="s">
        <v>108</v>
      </c>
      <c r="B54" s="24" t="s">
        <v>48</v>
      </c>
      <c r="C54" s="24">
        <v>60</v>
      </c>
      <c r="D54" s="31">
        <v>110</v>
      </c>
      <c r="E54" s="31">
        <f>C54*D54</f>
        <v>6600</v>
      </c>
    </row>
    <row r="55" spans="1:5" x14ac:dyDescent="0.25">
      <c r="A55" s="24" t="s">
        <v>109</v>
      </c>
      <c r="B55" s="24"/>
      <c r="C55" s="24">
        <v>1</v>
      </c>
      <c r="D55" s="31">
        <v>2000</v>
      </c>
      <c r="E55" s="31">
        <f>C55*D55</f>
        <v>2000</v>
      </c>
    </row>
    <row r="56" spans="1:5" x14ac:dyDescent="0.25">
      <c r="A56" s="24" t="s">
        <v>110</v>
      </c>
      <c r="B56" s="24" t="s">
        <v>48</v>
      </c>
      <c r="C56" s="24">
        <v>60</v>
      </c>
      <c r="D56" s="31">
        <v>110</v>
      </c>
      <c r="E56" s="31">
        <f>C56*D56</f>
        <v>6600</v>
      </c>
    </row>
    <row r="57" spans="1:5" x14ac:dyDescent="0.25">
      <c r="A57" s="6" t="s">
        <v>111</v>
      </c>
      <c r="B57" s="41"/>
      <c r="C57" s="42"/>
      <c r="D57" s="42"/>
      <c r="E57" s="7">
        <f>SUM(E52:E56)</f>
        <v>26860</v>
      </c>
    </row>
    <row r="58" spans="1:5" x14ac:dyDescent="0.25">
      <c r="A58" s="47" t="s">
        <v>52</v>
      </c>
      <c r="B58" s="47"/>
      <c r="C58" s="47"/>
      <c r="D58" s="47"/>
      <c r="E58" s="48">
        <f>SUM(E16,E25,E40,E50,E57)</f>
        <v>139185.52499999999</v>
      </c>
    </row>
    <row r="61" spans="1:5" x14ac:dyDescent="0.25">
      <c r="A61" s="231" t="s">
        <v>53</v>
      </c>
      <c r="B61" s="232"/>
    </row>
    <row r="62" spans="1:5" x14ac:dyDescent="0.25">
      <c r="A62" s="23" t="str">
        <f>A10</f>
        <v>1-Preparo de solo/Plantio</v>
      </c>
      <c r="B62" s="33">
        <f>E16</f>
        <v>64460</v>
      </c>
    </row>
    <row r="63" spans="1:5" x14ac:dyDescent="0.25">
      <c r="A63" s="23" t="str">
        <f>A17</f>
        <v>2-Serviços</v>
      </c>
      <c r="B63" s="33">
        <f>E25</f>
        <v>26380</v>
      </c>
    </row>
    <row r="64" spans="1:5" x14ac:dyDescent="0.25">
      <c r="A64" s="23" t="str">
        <f>A26</f>
        <v>3-Tratos Culturais</v>
      </c>
      <c r="B64" s="33">
        <f>E40</f>
        <v>12204.025000000001</v>
      </c>
    </row>
    <row r="65" spans="1:4" x14ac:dyDescent="0.25">
      <c r="A65" s="23" t="str">
        <f>A41</f>
        <v>4-Serviços</v>
      </c>
      <c r="B65" s="33">
        <f>E50</f>
        <v>9281.5</v>
      </c>
    </row>
    <row r="66" spans="1:4" x14ac:dyDescent="0.25">
      <c r="A66" s="23" t="str">
        <f>A51</f>
        <v>5-Outros Custos</v>
      </c>
      <c r="B66" s="33">
        <f>E57</f>
        <v>26860</v>
      </c>
    </row>
    <row r="67" spans="1:4" x14ac:dyDescent="0.25">
      <c r="A67" s="47" t="s">
        <v>52</v>
      </c>
      <c r="B67" s="48">
        <f>E58</f>
        <v>139185.52499999999</v>
      </c>
    </row>
    <row r="70" spans="1:4" ht="15.75" x14ac:dyDescent="0.25">
      <c r="A70" s="209" t="s">
        <v>461</v>
      </c>
      <c r="B70" s="209"/>
      <c r="C70" s="233"/>
      <c r="D70" s="233"/>
    </row>
    <row r="71" spans="1:4" x14ac:dyDescent="0.25">
      <c r="A71" t="s">
        <v>54</v>
      </c>
    </row>
    <row r="72" spans="1:4" ht="15.75" x14ac:dyDescent="0.25">
      <c r="A72" s="209" t="s">
        <v>55</v>
      </c>
      <c r="B72" s="209"/>
      <c r="C72" s="209"/>
      <c r="D72" s="209"/>
    </row>
    <row r="73" spans="1:4" ht="15.75" x14ac:dyDescent="0.25">
      <c r="A73" s="209" t="s">
        <v>57</v>
      </c>
      <c r="B73" s="209"/>
      <c r="C73" s="209"/>
      <c r="D73" s="209"/>
    </row>
    <row r="74" spans="1:4" ht="15.75" x14ac:dyDescent="0.25">
      <c r="A74" s="209" t="s">
        <v>445</v>
      </c>
      <c r="B74" s="209"/>
      <c r="C74" s="209"/>
      <c r="D74" s="209"/>
    </row>
    <row r="75" spans="1:4" ht="15.75" x14ac:dyDescent="0.25">
      <c r="A75" s="209" t="s">
        <v>58</v>
      </c>
      <c r="B75" s="209"/>
    </row>
  </sheetData>
  <mergeCells count="23">
    <mergeCell ref="A75:B75"/>
    <mergeCell ref="A72:B72"/>
    <mergeCell ref="C72:D72"/>
    <mergeCell ref="A61:B61"/>
    <mergeCell ref="A70:B70"/>
    <mergeCell ref="C70:D70"/>
    <mergeCell ref="A74:B74"/>
    <mergeCell ref="C74:D74"/>
    <mergeCell ref="A73:B73"/>
    <mergeCell ref="C73:D7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A7" sqref="A7:E7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27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112</v>
      </c>
      <c r="B3" s="212"/>
      <c r="C3" s="213" t="s">
        <v>113</v>
      </c>
      <c r="D3" s="214"/>
      <c r="E3" s="215"/>
    </row>
    <row r="4" spans="1:5" ht="15.75" x14ac:dyDescent="0.25">
      <c r="A4" s="216" t="s">
        <v>66</v>
      </c>
      <c r="B4" s="216"/>
      <c r="C4" s="213" t="s">
        <v>277</v>
      </c>
      <c r="D4" s="214"/>
      <c r="E4" s="215"/>
    </row>
    <row r="5" spans="1:5" ht="15.75" x14ac:dyDescent="0.25">
      <c r="A5" s="220" t="s">
        <v>512</v>
      </c>
      <c r="B5" s="221"/>
      <c r="C5" s="213" t="s">
        <v>296</v>
      </c>
      <c r="D5" s="214"/>
      <c r="E5" s="215"/>
    </row>
    <row r="6" spans="1:5" ht="15.75" x14ac:dyDescent="0.25">
      <c r="A6" s="217" t="s">
        <v>522</v>
      </c>
      <c r="B6" s="218"/>
      <c r="C6" s="213" t="s">
        <v>297</v>
      </c>
      <c r="D6" s="214"/>
      <c r="E6" s="215"/>
    </row>
    <row r="7" spans="1:5" x14ac:dyDescent="0.25">
      <c r="A7" s="222" t="s">
        <v>523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74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78</v>
      </c>
      <c r="B11" s="24" t="s">
        <v>115</v>
      </c>
      <c r="C11" s="49">
        <v>0.85</v>
      </c>
      <c r="D11" s="26">
        <v>3900</v>
      </c>
      <c r="E11" s="26">
        <f>C11*D11</f>
        <v>3315</v>
      </c>
    </row>
    <row r="12" spans="1:5" x14ac:dyDescent="0.25">
      <c r="A12" s="24" t="s">
        <v>75</v>
      </c>
      <c r="B12" s="24" t="s">
        <v>14</v>
      </c>
      <c r="C12" s="49">
        <v>0.5</v>
      </c>
      <c r="D12" s="26">
        <f>'[1]Referência Cenoura'!D7</f>
        <v>4200</v>
      </c>
      <c r="E12" s="26">
        <f>C12*D12</f>
        <v>2100</v>
      </c>
    </row>
    <row r="13" spans="1:5" x14ac:dyDescent="0.25">
      <c r="A13" s="24" t="s">
        <v>77</v>
      </c>
      <c r="B13" s="24" t="s">
        <v>14</v>
      </c>
      <c r="C13" s="49">
        <v>1</v>
      </c>
      <c r="D13" s="26">
        <f>'[1]Referência Cenoura'!D8</f>
        <v>3700</v>
      </c>
      <c r="E13" s="26">
        <f>C13*D13</f>
        <v>3700</v>
      </c>
    </row>
    <row r="14" spans="1:5" x14ac:dyDescent="0.25">
      <c r="A14" s="6" t="s">
        <v>36</v>
      </c>
      <c r="B14" s="41"/>
      <c r="C14" s="42"/>
      <c r="D14" s="42"/>
      <c r="E14" s="7">
        <f>SUM(E11:E13)</f>
        <v>9115</v>
      </c>
    </row>
    <row r="15" spans="1:5" x14ac:dyDescent="0.25">
      <c r="A15" s="23" t="s">
        <v>80</v>
      </c>
      <c r="B15" s="23"/>
      <c r="C15" s="172"/>
      <c r="D15" s="23"/>
      <c r="E15" s="1"/>
    </row>
    <row r="16" spans="1:5" x14ac:dyDescent="0.25">
      <c r="A16" s="155" t="s">
        <v>81</v>
      </c>
      <c r="B16" s="155" t="s">
        <v>116</v>
      </c>
      <c r="C16" s="50">
        <v>5</v>
      </c>
      <c r="D16" s="51">
        <v>143</v>
      </c>
      <c r="E16" s="52">
        <f>C16*D16</f>
        <v>715</v>
      </c>
    </row>
    <row r="17" spans="1:5" x14ac:dyDescent="0.25">
      <c r="A17" s="155" t="s">
        <v>117</v>
      </c>
      <c r="B17" s="155" t="s">
        <v>116</v>
      </c>
      <c r="C17" s="50">
        <v>3</v>
      </c>
      <c r="D17" s="51">
        <v>143</v>
      </c>
      <c r="E17" s="52">
        <f t="shared" ref="E17:E22" si="0">C17*D17</f>
        <v>429</v>
      </c>
    </row>
    <row r="18" spans="1:5" x14ac:dyDescent="0.25">
      <c r="A18" s="155" t="s">
        <v>118</v>
      </c>
      <c r="B18" s="155" t="s">
        <v>116</v>
      </c>
      <c r="C18" s="50">
        <v>3</v>
      </c>
      <c r="D18" s="51">
        <v>143</v>
      </c>
      <c r="E18" s="52">
        <f t="shared" si="0"/>
        <v>429</v>
      </c>
    </row>
    <row r="19" spans="1:5" x14ac:dyDescent="0.25">
      <c r="A19" s="155" t="s">
        <v>119</v>
      </c>
      <c r="B19" s="155" t="s">
        <v>116</v>
      </c>
      <c r="C19" s="50">
        <v>2</v>
      </c>
      <c r="D19" s="51">
        <v>143</v>
      </c>
      <c r="E19" s="52">
        <f t="shared" si="0"/>
        <v>286</v>
      </c>
    </row>
    <row r="20" spans="1:5" x14ac:dyDescent="0.25">
      <c r="A20" s="155" t="s">
        <v>120</v>
      </c>
      <c r="B20" s="155" t="s">
        <v>116</v>
      </c>
      <c r="C20" s="50">
        <v>3</v>
      </c>
      <c r="D20" s="51">
        <v>143</v>
      </c>
      <c r="E20" s="52">
        <f t="shared" si="0"/>
        <v>429</v>
      </c>
    </row>
    <row r="21" spans="1:5" x14ac:dyDescent="0.25">
      <c r="A21" s="155" t="s">
        <v>121</v>
      </c>
      <c r="B21" s="155" t="s">
        <v>116</v>
      </c>
      <c r="C21" s="50">
        <v>6</v>
      </c>
      <c r="D21" s="51">
        <v>143</v>
      </c>
      <c r="E21" s="52">
        <f t="shared" si="0"/>
        <v>858</v>
      </c>
    </row>
    <row r="22" spans="1:5" x14ac:dyDescent="0.25">
      <c r="A22" s="155" t="s">
        <v>86</v>
      </c>
      <c r="B22" s="155" t="s">
        <v>116</v>
      </c>
      <c r="C22" s="50">
        <v>4</v>
      </c>
      <c r="D22" s="51">
        <v>143</v>
      </c>
      <c r="E22" s="52">
        <f t="shared" si="0"/>
        <v>572</v>
      </c>
    </row>
    <row r="23" spans="1:5" x14ac:dyDescent="0.25">
      <c r="A23" s="6" t="s">
        <v>45</v>
      </c>
      <c r="B23" s="41"/>
      <c r="C23" s="42"/>
      <c r="D23" s="42"/>
      <c r="E23" s="7">
        <f>SUM(E16:E22)</f>
        <v>3718</v>
      </c>
    </row>
    <row r="24" spans="1:5" x14ac:dyDescent="0.25">
      <c r="A24" s="23" t="s">
        <v>90</v>
      </c>
      <c r="B24" s="23"/>
      <c r="C24" s="172"/>
      <c r="D24" s="23"/>
      <c r="E24" s="1"/>
    </row>
    <row r="25" spans="1:5" x14ac:dyDescent="0.25">
      <c r="A25" s="155" t="s">
        <v>91</v>
      </c>
      <c r="B25" s="153" t="s">
        <v>14</v>
      </c>
      <c r="C25" s="50">
        <v>0.6</v>
      </c>
      <c r="D25" s="51">
        <f>'[1]Referência Cenoura'!D10</f>
        <v>5200</v>
      </c>
      <c r="E25" s="52">
        <f>C25*D25</f>
        <v>3120</v>
      </c>
    </row>
    <row r="26" spans="1:5" x14ac:dyDescent="0.25">
      <c r="A26" s="155" t="s">
        <v>122</v>
      </c>
      <c r="B26" s="153" t="s">
        <v>92</v>
      </c>
      <c r="C26" s="50">
        <v>4</v>
      </c>
      <c r="D26" s="51">
        <f>'[1]Referência Cenoura'!D11</f>
        <v>22</v>
      </c>
      <c r="E26" s="52">
        <f t="shared" ref="E26:E38" si="1">C26*D26</f>
        <v>88</v>
      </c>
    </row>
    <row r="27" spans="1:5" x14ac:dyDescent="0.25">
      <c r="A27" s="155" t="s">
        <v>29</v>
      </c>
      <c r="B27" s="153" t="s">
        <v>79</v>
      </c>
      <c r="C27" s="50">
        <v>3</v>
      </c>
      <c r="D27" s="51">
        <f>'[1]Referência Cenoura'!D12</f>
        <v>225</v>
      </c>
      <c r="E27" s="52">
        <f t="shared" si="1"/>
        <v>675</v>
      </c>
    </row>
    <row r="28" spans="1:5" x14ac:dyDescent="0.25">
      <c r="A28" s="155" t="s">
        <v>30</v>
      </c>
      <c r="B28" s="153" t="s">
        <v>92</v>
      </c>
      <c r="C28" s="50">
        <v>1.5</v>
      </c>
      <c r="D28" s="51">
        <f>'[1]Referência Cenoura'!D13</f>
        <v>206</v>
      </c>
      <c r="E28" s="52">
        <f t="shared" si="1"/>
        <v>309</v>
      </c>
    </row>
    <row r="29" spans="1:5" x14ac:dyDescent="0.25">
      <c r="A29" s="155" t="s">
        <v>123</v>
      </c>
      <c r="B29" s="153" t="s">
        <v>92</v>
      </c>
      <c r="C29" s="50">
        <v>1</v>
      </c>
      <c r="D29" s="51">
        <f>'[1]Referência Cenoura'!D14</f>
        <v>58</v>
      </c>
      <c r="E29" s="52">
        <f t="shared" si="1"/>
        <v>58</v>
      </c>
    </row>
    <row r="30" spans="1:5" x14ac:dyDescent="0.25">
      <c r="A30" s="155" t="s">
        <v>16</v>
      </c>
      <c r="B30" s="153" t="s">
        <v>92</v>
      </c>
      <c r="C30" s="50">
        <v>6</v>
      </c>
      <c r="D30" s="51">
        <f>'[1]Referência Cenoura'!D15</f>
        <v>22</v>
      </c>
      <c r="E30" s="52">
        <f t="shared" si="1"/>
        <v>132</v>
      </c>
    </row>
    <row r="31" spans="1:5" x14ac:dyDescent="0.25">
      <c r="A31" s="155" t="s">
        <v>124</v>
      </c>
      <c r="B31" s="153" t="s">
        <v>79</v>
      </c>
      <c r="C31" s="50">
        <v>10</v>
      </c>
      <c r="D31" s="51">
        <f>'[1]Referência Cenoura'!D16</f>
        <v>26</v>
      </c>
      <c r="E31" s="52">
        <f t="shared" si="1"/>
        <v>260</v>
      </c>
    </row>
    <row r="32" spans="1:5" x14ac:dyDescent="0.25">
      <c r="A32" s="155" t="s">
        <v>19</v>
      </c>
      <c r="B32" s="153" t="s">
        <v>79</v>
      </c>
      <c r="C32" s="50">
        <v>6</v>
      </c>
      <c r="D32" s="51">
        <f>'[1]Referência Cenoura'!D17</f>
        <v>79.349999999999994</v>
      </c>
      <c r="E32" s="52">
        <f t="shared" si="1"/>
        <v>476.09999999999997</v>
      </c>
    </row>
    <row r="33" spans="1:5" x14ac:dyDescent="0.25">
      <c r="A33" s="155" t="s">
        <v>20</v>
      </c>
      <c r="B33" s="153" t="s">
        <v>79</v>
      </c>
      <c r="C33" s="50">
        <v>8</v>
      </c>
      <c r="D33" s="51">
        <f>'[1]Referência Cenoura'!D18</f>
        <v>276.5</v>
      </c>
      <c r="E33" s="52">
        <f t="shared" si="1"/>
        <v>2212</v>
      </c>
    </row>
    <row r="34" spans="1:5" x14ac:dyDescent="0.25">
      <c r="A34" s="155" t="s">
        <v>68</v>
      </c>
      <c r="B34" s="153" t="s">
        <v>92</v>
      </c>
      <c r="C34" s="50">
        <v>1.5</v>
      </c>
      <c r="D34" s="51">
        <f>'[1]Referência Cenoura'!D19</f>
        <v>162</v>
      </c>
      <c r="E34" s="52">
        <f t="shared" si="1"/>
        <v>243</v>
      </c>
    </row>
    <row r="35" spans="1:5" x14ac:dyDescent="0.25">
      <c r="A35" s="155" t="s">
        <v>125</v>
      </c>
      <c r="B35" s="153" t="s">
        <v>79</v>
      </c>
      <c r="C35" s="50">
        <v>4.5</v>
      </c>
      <c r="D35" s="51">
        <f>'[1]Referência Cenoura'!D20</f>
        <v>67</v>
      </c>
      <c r="E35" s="52">
        <f t="shared" si="1"/>
        <v>301.5</v>
      </c>
    </row>
    <row r="36" spans="1:5" x14ac:dyDescent="0.25">
      <c r="A36" s="155" t="s">
        <v>21</v>
      </c>
      <c r="B36" s="153" t="s">
        <v>92</v>
      </c>
      <c r="C36" s="50">
        <v>0.8</v>
      </c>
      <c r="D36" s="51">
        <f>'[1]Referência Cenoura'!D21</f>
        <v>158</v>
      </c>
      <c r="E36" s="52">
        <f t="shared" si="1"/>
        <v>126.4</v>
      </c>
    </row>
    <row r="37" spans="1:5" x14ac:dyDescent="0.25">
      <c r="A37" s="155" t="s">
        <v>22</v>
      </c>
      <c r="B37" s="155" t="s">
        <v>92</v>
      </c>
      <c r="C37" s="50">
        <v>2</v>
      </c>
      <c r="D37" s="51">
        <f>'[1]Referência Cenoura'!D22</f>
        <v>101</v>
      </c>
      <c r="E37" s="52">
        <f t="shared" si="1"/>
        <v>202</v>
      </c>
    </row>
    <row r="38" spans="1:5" x14ac:dyDescent="0.25">
      <c r="A38" s="155" t="s">
        <v>44</v>
      </c>
      <c r="B38" s="155" t="s">
        <v>126</v>
      </c>
      <c r="C38" s="50">
        <v>1</v>
      </c>
      <c r="D38" s="51">
        <v>1820</v>
      </c>
      <c r="E38" s="52">
        <f t="shared" si="1"/>
        <v>1820</v>
      </c>
    </row>
    <row r="39" spans="1:5" x14ac:dyDescent="0.25">
      <c r="A39" s="6" t="s">
        <v>51</v>
      </c>
      <c r="B39" s="41"/>
      <c r="C39" s="42"/>
      <c r="D39" s="42"/>
      <c r="E39" s="7">
        <f>SUM(E25:E38)</f>
        <v>10023</v>
      </c>
    </row>
    <row r="40" spans="1:5" x14ac:dyDescent="0.25">
      <c r="A40" s="23" t="s">
        <v>95</v>
      </c>
      <c r="B40" s="23"/>
      <c r="C40" s="172"/>
      <c r="D40" s="23"/>
      <c r="E40" s="1"/>
    </row>
    <row r="41" spans="1:5" x14ac:dyDescent="0.25">
      <c r="A41" s="155" t="s">
        <v>127</v>
      </c>
      <c r="B41" s="155" t="s">
        <v>116</v>
      </c>
      <c r="C41" s="50">
        <v>4</v>
      </c>
      <c r="D41" s="51">
        <v>143</v>
      </c>
      <c r="E41" s="52">
        <f>C41*D41</f>
        <v>572</v>
      </c>
    </row>
    <row r="42" spans="1:5" x14ac:dyDescent="0.25">
      <c r="A42" s="155" t="s">
        <v>128</v>
      </c>
      <c r="B42" s="155" t="s">
        <v>116</v>
      </c>
      <c r="C42" s="50">
        <v>7</v>
      </c>
      <c r="D42" s="51">
        <v>143</v>
      </c>
      <c r="E42" s="52">
        <f>C42*D42</f>
        <v>1001</v>
      </c>
    </row>
    <row r="43" spans="1:5" x14ac:dyDescent="0.25">
      <c r="A43" s="155" t="s">
        <v>129</v>
      </c>
      <c r="B43" s="155" t="s">
        <v>116</v>
      </c>
      <c r="C43" s="50">
        <v>19</v>
      </c>
      <c r="D43" s="51">
        <v>143</v>
      </c>
      <c r="E43" s="52">
        <f>C43*D43</f>
        <v>2717</v>
      </c>
    </row>
    <row r="44" spans="1:5" x14ac:dyDescent="0.25">
      <c r="A44" s="155" t="s">
        <v>130</v>
      </c>
      <c r="B44" s="155" t="s">
        <v>48</v>
      </c>
      <c r="C44" s="50">
        <v>20</v>
      </c>
      <c r="D44" s="51">
        <v>110</v>
      </c>
      <c r="E44" s="52">
        <f>C44*D44</f>
        <v>2200</v>
      </c>
    </row>
    <row r="45" spans="1:5" x14ac:dyDescent="0.25">
      <c r="A45" s="155" t="s">
        <v>131</v>
      </c>
      <c r="B45" s="155" t="s">
        <v>48</v>
      </c>
      <c r="C45" s="50">
        <v>2.2000000000000002</v>
      </c>
      <c r="D45" s="51">
        <v>110</v>
      </c>
      <c r="E45" s="52">
        <f>C45*D45</f>
        <v>242.00000000000003</v>
      </c>
    </row>
    <row r="46" spans="1:5" x14ac:dyDescent="0.25">
      <c r="A46" s="6" t="s">
        <v>103</v>
      </c>
      <c r="B46" s="6"/>
      <c r="C46" s="7"/>
      <c r="D46" s="7"/>
      <c r="E46" s="7">
        <f>SUM(E41:E45)</f>
        <v>6732</v>
      </c>
    </row>
    <row r="47" spans="1:5" x14ac:dyDescent="0.25">
      <c r="A47" s="23" t="s">
        <v>132</v>
      </c>
      <c r="B47" s="23"/>
      <c r="C47" s="33"/>
      <c r="D47" s="33"/>
      <c r="E47" s="33"/>
    </row>
    <row r="48" spans="1:5" x14ac:dyDescent="0.25">
      <c r="A48" s="155" t="s">
        <v>133</v>
      </c>
      <c r="B48" s="155" t="s">
        <v>134</v>
      </c>
      <c r="C48" s="155">
        <v>76</v>
      </c>
      <c r="D48" s="53">
        <v>110</v>
      </c>
      <c r="E48" s="53">
        <f>C48*D48</f>
        <v>8360</v>
      </c>
    </row>
    <row r="49" spans="1:5" x14ac:dyDescent="0.25">
      <c r="A49" s="155" t="s">
        <v>131</v>
      </c>
      <c r="B49" s="155" t="s">
        <v>134</v>
      </c>
      <c r="C49" s="155">
        <v>2</v>
      </c>
      <c r="D49" s="53">
        <v>110</v>
      </c>
      <c r="E49" s="53">
        <f>C49*D49</f>
        <v>220</v>
      </c>
    </row>
    <row r="50" spans="1:5" x14ac:dyDescent="0.25">
      <c r="A50" s="155" t="s">
        <v>135</v>
      </c>
      <c r="B50" s="155" t="s">
        <v>134</v>
      </c>
      <c r="C50" s="155">
        <v>9</v>
      </c>
      <c r="D50" s="53">
        <v>110</v>
      </c>
      <c r="E50" s="53">
        <f>C50*D50</f>
        <v>990</v>
      </c>
    </row>
    <row r="51" spans="1:5" x14ac:dyDescent="0.25">
      <c r="A51" s="155" t="s">
        <v>136</v>
      </c>
      <c r="B51" s="155" t="s">
        <v>134</v>
      </c>
      <c r="C51" s="155">
        <v>3</v>
      </c>
      <c r="D51" s="53">
        <v>110</v>
      </c>
      <c r="E51" s="53">
        <f>C51*D51</f>
        <v>330</v>
      </c>
    </row>
    <row r="52" spans="1:5" x14ac:dyDescent="0.25">
      <c r="A52" s="6" t="s">
        <v>111</v>
      </c>
      <c r="B52" s="41"/>
      <c r="C52" s="42"/>
      <c r="D52" s="42"/>
      <c r="E52" s="7">
        <f>SUM(E48:E51)</f>
        <v>9900</v>
      </c>
    </row>
    <row r="53" spans="1:5" x14ac:dyDescent="0.25">
      <c r="A53" s="23" t="s">
        <v>137</v>
      </c>
      <c r="B53" s="23"/>
      <c r="C53" s="33"/>
      <c r="D53" s="33"/>
      <c r="E53" s="36"/>
    </row>
    <row r="54" spans="1:5" x14ac:dyDescent="0.25">
      <c r="A54" s="155" t="s">
        <v>109</v>
      </c>
      <c r="B54" s="155" t="s">
        <v>50</v>
      </c>
      <c r="C54" s="155">
        <v>1</v>
      </c>
      <c r="D54" s="53">
        <v>2000</v>
      </c>
      <c r="E54" s="54">
        <f>C54*D54</f>
        <v>2000</v>
      </c>
    </row>
    <row r="55" spans="1:5" x14ac:dyDescent="0.25">
      <c r="A55" s="6" t="s">
        <v>138</v>
      </c>
      <c r="B55" s="41"/>
      <c r="C55" s="42"/>
      <c r="D55" s="42"/>
      <c r="E55" s="7">
        <f>E54</f>
        <v>2000</v>
      </c>
    </row>
    <row r="56" spans="1:5" x14ac:dyDescent="0.25">
      <c r="A56" s="47" t="s">
        <v>52</v>
      </c>
      <c r="B56" s="47"/>
      <c r="C56" s="47"/>
      <c r="D56" s="47"/>
      <c r="E56" s="48">
        <f>SUM(E14,E23,E39,E46,E52,E55)</f>
        <v>41488</v>
      </c>
    </row>
    <row r="59" spans="1:5" x14ac:dyDescent="0.25">
      <c r="A59" s="231" t="s">
        <v>53</v>
      </c>
      <c r="B59" s="232"/>
    </row>
    <row r="60" spans="1:5" x14ac:dyDescent="0.25">
      <c r="A60" s="23" t="str">
        <f>A10</f>
        <v>1-Preparo de solo/Plantio</v>
      </c>
      <c r="B60" s="33">
        <f>E14</f>
        <v>9115</v>
      </c>
    </row>
    <row r="61" spans="1:5" x14ac:dyDescent="0.25">
      <c r="A61" s="23" t="str">
        <f>A15</f>
        <v>2-Serviços</v>
      </c>
      <c r="B61" s="33">
        <f>E23</f>
        <v>3718</v>
      </c>
    </row>
    <row r="62" spans="1:5" x14ac:dyDescent="0.25">
      <c r="A62" s="23" t="str">
        <f>A24</f>
        <v>3-Tratos Culturais</v>
      </c>
      <c r="B62" s="33">
        <f>E39</f>
        <v>10023</v>
      </c>
    </row>
    <row r="63" spans="1:5" x14ac:dyDescent="0.25">
      <c r="A63" s="23" t="str">
        <f>A40</f>
        <v>4-Serviços</v>
      </c>
      <c r="B63" s="33">
        <f>E46</f>
        <v>6732</v>
      </c>
    </row>
    <row r="64" spans="1:5" x14ac:dyDescent="0.25">
      <c r="A64" s="23" t="str">
        <f>A47</f>
        <v>5-Colheita</v>
      </c>
      <c r="B64" s="33">
        <f>E52</f>
        <v>9900</v>
      </c>
    </row>
    <row r="65" spans="1:4" x14ac:dyDescent="0.25">
      <c r="A65" s="23" t="str">
        <f>A53</f>
        <v>6-Outros custos</v>
      </c>
      <c r="B65" s="33">
        <f>E54</f>
        <v>2000</v>
      </c>
    </row>
    <row r="66" spans="1:4" x14ac:dyDescent="0.25">
      <c r="A66" s="47" t="s">
        <v>65</v>
      </c>
      <c r="B66" s="48">
        <f>SUM(B60:B65)</f>
        <v>41488</v>
      </c>
    </row>
    <row r="69" spans="1:4" ht="15.75" x14ac:dyDescent="0.25">
      <c r="A69" s="209" t="s">
        <v>461</v>
      </c>
      <c r="B69" s="209"/>
      <c r="C69" s="233"/>
      <c r="D69" s="233"/>
    </row>
    <row r="70" spans="1:4" x14ac:dyDescent="0.25">
      <c r="A70" t="s">
        <v>54</v>
      </c>
    </row>
    <row r="71" spans="1:4" ht="15.75" x14ac:dyDescent="0.25">
      <c r="A71" s="209" t="s">
        <v>55</v>
      </c>
      <c r="B71" s="209"/>
      <c r="C71" s="209"/>
      <c r="D71" s="209"/>
    </row>
    <row r="72" spans="1:4" ht="15.75" x14ac:dyDescent="0.25">
      <c r="A72" s="209" t="s">
        <v>57</v>
      </c>
      <c r="B72" s="209"/>
      <c r="C72" s="209"/>
      <c r="D72" s="209"/>
    </row>
    <row r="73" spans="1:4" ht="15.75" x14ac:dyDescent="0.25">
      <c r="A73" s="209" t="s">
        <v>445</v>
      </c>
      <c r="B73" s="209"/>
      <c r="C73" s="209"/>
      <c r="D73" s="209"/>
    </row>
    <row r="74" spans="1:4" ht="15.75" x14ac:dyDescent="0.25">
      <c r="A74" s="209" t="s">
        <v>58</v>
      </c>
      <c r="B74" s="209"/>
    </row>
  </sheetData>
  <mergeCells count="23"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3"/>
  <sheetViews>
    <sheetView workbookViewId="0">
      <selection activeCell="A6" sqref="A6:B6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" customWidth="1"/>
  </cols>
  <sheetData>
    <row r="1" spans="1:5" ht="15" customHeight="1" x14ac:dyDescent="0.25">
      <c r="A1" s="228"/>
      <c r="B1" s="211" t="s">
        <v>0</v>
      </c>
      <c r="C1" s="211"/>
      <c r="D1" s="211"/>
      <c r="E1" s="211"/>
    </row>
    <row r="2" spans="1:5" ht="33" customHeight="1" x14ac:dyDescent="0.25">
      <c r="A2" s="228"/>
      <c r="B2" s="211"/>
      <c r="C2" s="211"/>
      <c r="D2" s="211"/>
      <c r="E2" s="211"/>
    </row>
    <row r="3" spans="1:5" ht="15.75" x14ac:dyDescent="0.25">
      <c r="A3" s="212" t="s">
        <v>139</v>
      </c>
      <c r="B3" s="212"/>
      <c r="C3" s="213" t="s">
        <v>278</v>
      </c>
      <c r="D3" s="214"/>
      <c r="E3" s="215"/>
    </row>
    <row r="4" spans="1:5" ht="15.75" x14ac:dyDescent="0.25">
      <c r="A4" s="216" t="s">
        <v>66</v>
      </c>
      <c r="B4" s="216"/>
      <c r="C4" s="213" t="s">
        <v>448</v>
      </c>
      <c r="D4" s="214"/>
      <c r="E4" s="215"/>
    </row>
    <row r="5" spans="1:5" ht="15.75" x14ac:dyDescent="0.25">
      <c r="A5" s="220" t="s">
        <v>512</v>
      </c>
      <c r="B5" s="221"/>
      <c r="C5" s="213" t="s">
        <v>446</v>
      </c>
      <c r="D5" s="214"/>
      <c r="E5" s="215"/>
    </row>
    <row r="6" spans="1:5" ht="15.75" x14ac:dyDescent="0.25">
      <c r="A6" s="217" t="s">
        <v>522</v>
      </c>
      <c r="B6" s="218"/>
      <c r="C6" s="213" t="s">
        <v>447</v>
      </c>
      <c r="D6" s="214"/>
      <c r="E6" s="215"/>
    </row>
    <row r="7" spans="1:5" x14ac:dyDescent="0.25">
      <c r="A7" s="222" t="s">
        <v>523</v>
      </c>
      <c r="B7" s="223"/>
      <c r="C7" s="223"/>
      <c r="D7" s="223"/>
      <c r="E7" s="224"/>
    </row>
    <row r="8" spans="1:5" x14ac:dyDescent="0.25">
      <c r="A8" s="229" t="s">
        <v>6</v>
      </c>
      <c r="B8" s="229"/>
      <c r="C8" s="229"/>
      <c r="D8" s="229"/>
      <c r="E8" s="229"/>
    </row>
    <row r="9" spans="1:5" x14ac:dyDescent="0.25">
      <c r="A9" s="230" t="s">
        <v>7</v>
      </c>
      <c r="B9" s="230"/>
      <c r="C9" s="230"/>
      <c r="D9" s="230"/>
      <c r="E9" s="230"/>
    </row>
    <row r="10" spans="1:5" x14ac:dyDescent="0.25">
      <c r="A10" s="23" t="s">
        <v>74</v>
      </c>
      <c r="B10" s="23" t="s">
        <v>9</v>
      </c>
      <c r="C10" s="23" t="s">
        <v>10</v>
      </c>
      <c r="D10" s="23" t="s">
        <v>11</v>
      </c>
      <c r="E10" s="39" t="s">
        <v>12</v>
      </c>
    </row>
    <row r="11" spans="1:5" x14ac:dyDescent="0.25">
      <c r="A11" s="24" t="s">
        <v>78</v>
      </c>
      <c r="B11" s="24" t="s">
        <v>115</v>
      </c>
      <c r="C11" s="49">
        <v>0.85</v>
      </c>
      <c r="D11" s="26">
        <v>3900</v>
      </c>
      <c r="E11" s="26">
        <f>C11*D11</f>
        <v>3315</v>
      </c>
    </row>
    <row r="12" spans="1:5" x14ac:dyDescent="0.25">
      <c r="A12" s="24" t="s">
        <v>75</v>
      </c>
      <c r="B12" s="24" t="s">
        <v>14</v>
      </c>
      <c r="C12" s="49">
        <v>0.5</v>
      </c>
      <c r="D12" s="26">
        <f>'[1]Referência Cenoura'!D7</f>
        <v>4200</v>
      </c>
      <c r="E12" s="26">
        <f>C12*D12</f>
        <v>2100</v>
      </c>
    </row>
    <row r="13" spans="1:5" x14ac:dyDescent="0.25">
      <c r="A13" s="24" t="s">
        <v>77</v>
      </c>
      <c r="B13" s="24" t="s">
        <v>14</v>
      </c>
      <c r="C13" s="49">
        <v>1</v>
      </c>
      <c r="D13" s="26">
        <f>'[1]Referência Cenoura'!D8</f>
        <v>3700</v>
      </c>
      <c r="E13" s="26">
        <f>C13*D13</f>
        <v>3700</v>
      </c>
    </row>
    <row r="14" spans="1:5" x14ac:dyDescent="0.25">
      <c r="A14" s="6" t="s">
        <v>36</v>
      </c>
      <c r="B14" s="41"/>
      <c r="C14" s="42"/>
      <c r="D14" s="42"/>
      <c r="E14" s="7">
        <f>SUM(E11:E13)</f>
        <v>9115</v>
      </c>
    </row>
    <row r="15" spans="1:5" x14ac:dyDescent="0.25">
      <c r="A15" s="23" t="s">
        <v>80</v>
      </c>
      <c r="B15" s="23"/>
      <c r="C15" s="172"/>
      <c r="D15" s="23"/>
      <c r="E15" s="1"/>
    </row>
    <row r="16" spans="1:5" x14ac:dyDescent="0.25">
      <c r="A16" s="155" t="s">
        <v>81</v>
      </c>
      <c r="B16" s="155" t="s">
        <v>116</v>
      </c>
      <c r="C16" s="50">
        <v>5</v>
      </c>
      <c r="D16" s="51">
        <v>143</v>
      </c>
      <c r="E16" s="52">
        <f>C16*D16</f>
        <v>715</v>
      </c>
    </row>
    <row r="17" spans="1:5" x14ac:dyDescent="0.25">
      <c r="A17" s="155" t="s">
        <v>117</v>
      </c>
      <c r="B17" s="155" t="s">
        <v>116</v>
      </c>
      <c r="C17" s="50">
        <v>3</v>
      </c>
      <c r="D17" s="51">
        <v>143</v>
      </c>
      <c r="E17" s="52">
        <f t="shared" ref="E17:E22" si="0">C17*D17</f>
        <v>429</v>
      </c>
    </row>
    <row r="18" spans="1:5" x14ac:dyDescent="0.25">
      <c r="A18" s="155" t="s">
        <v>118</v>
      </c>
      <c r="B18" s="155" t="s">
        <v>116</v>
      </c>
      <c r="C18" s="50">
        <v>3</v>
      </c>
      <c r="D18" s="51">
        <v>143</v>
      </c>
      <c r="E18" s="52">
        <f t="shared" si="0"/>
        <v>429</v>
      </c>
    </row>
    <row r="19" spans="1:5" x14ac:dyDescent="0.25">
      <c r="A19" s="155" t="s">
        <v>119</v>
      </c>
      <c r="B19" s="155" t="s">
        <v>116</v>
      </c>
      <c r="C19" s="50">
        <v>2</v>
      </c>
      <c r="D19" s="51">
        <v>143</v>
      </c>
      <c r="E19" s="52">
        <f t="shared" si="0"/>
        <v>286</v>
      </c>
    </row>
    <row r="20" spans="1:5" x14ac:dyDescent="0.25">
      <c r="A20" s="155" t="s">
        <v>120</v>
      </c>
      <c r="B20" s="155" t="s">
        <v>116</v>
      </c>
      <c r="C20" s="50">
        <v>3</v>
      </c>
      <c r="D20" s="51">
        <v>143</v>
      </c>
      <c r="E20" s="52">
        <f t="shared" si="0"/>
        <v>429</v>
      </c>
    </row>
    <row r="21" spans="1:5" x14ac:dyDescent="0.25">
      <c r="A21" s="155" t="s">
        <v>121</v>
      </c>
      <c r="B21" s="155" t="s">
        <v>116</v>
      </c>
      <c r="C21" s="50">
        <v>6</v>
      </c>
      <c r="D21" s="51">
        <v>143</v>
      </c>
      <c r="E21" s="52">
        <f t="shared" si="0"/>
        <v>858</v>
      </c>
    </row>
    <row r="22" spans="1:5" x14ac:dyDescent="0.25">
      <c r="A22" s="155" t="s">
        <v>86</v>
      </c>
      <c r="B22" s="155" t="s">
        <v>116</v>
      </c>
      <c r="C22" s="50">
        <v>4</v>
      </c>
      <c r="D22" s="51">
        <v>143</v>
      </c>
      <c r="E22" s="52">
        <f t="shared" si="0"/>
        <v>572</v>
      </c>
    </row>
    <row r="23" spans="1:5" x14ac:dyDescent="0.25">
      <c r="A23" s="6" t="s">
        <v>45</v>
      </c>
      <c r="B23" s="41"/>
      <c r="C23" s="42"/>
      <c r="D23" s="42"/>
      <c r="E23" s="7">
        <f>SUM(E16:E22)</f>
        <v>3718</v>
      </c>
    </row>
    <row r="24" spans="1:5" x14ac:dyDescent="0.25">
      <c r="A24" s="23" t="s">
        <v>90</v>
      </c>
      <c r="B24" s="23"/>
      <c r="C24" s="172"/>
      <c r="D24" s="23"/>
      <c r="E24" s="1"/>
    </row>
    <row r="25" spans="1:5" x14ac:dyDescent="0.25">
      <c r="A25" s="155" t="s">
        <v>91</v>
      </c>
      <c r="B25" s="153" t="s">
        <v>14</v>
      </c>
      <c r="C25" s="50">
        <v>0.6</v>
      </c>
      <c r="D25" s="51">
        <f>'[1]Referência Cenoura'!D10</f>
        <v>5200</v>
      </c>
      <c r="E25" s="52">
        <f>C25*D25</f>
        <v>3120</v>
      </c>
    </row>
    <row r="26" spans="1:5" x14ac:dyDescent="0.25">
      <c r="A26" s="155" t="s">
        <v>122</v>
      </c>
      <c r="B26" s="153" t="s">
        <v>92</v>
      </c>
      <c r="C26" s="50">
        <v>4</v>
      </c>
      <c r="D26" s="51">
        <f>'[1]Referência Cenoura'!D11</f>
        <v>22</v>
      </c>
      <c r="E26" s="52">
        <f t="shared" ref="E26:E38" si="1">C26*D26</f>
        <v>88</v>
      </c>
    </row>
    <row r="27" spans="1:5" x14ac:dyDescent="0.25">
      <c r="A27" s="155" t="s">
        <v>29</v>
      </c>
      <c r="B27" s="153" t="s">
        <v>79</v>
      </c>
      <c r="C27" s="50">
        <v>3</v>
      </c>
      <c r="D27" s="51">
        <f>'[1]Referência Cenoura'!D12</f>
        <v>225</v>
      </c>
      <c r="E27" s="52">
        <f t="shared" si="1"/>
        <v>675</v>
      </c>
    </row>
    <row r="28" spans="1:5" x14ac:dyDescent="0.25">
      <c r="A28" s="155" t="s">
        <v>30</v>
      </c>
      <c r="B28" s="153" t="s">
        <v>92</v>
      </c>
      <c r="C28" s="50">
        <v>1.5</v>
      </c>
      <c r="D28" s="51">
        <f>'[1]Referência Cenoura'!D13</f>
        <v>206</v>
      </c>
      <c r="E28" s="52">
        <f t="shared" si="1"/>
        <v>309</v>
      </c>
    </row>
    <row r="29" spans="1:5" x14ac:dyDescent="0.25">
      <c r="A29" s="155" t="s">
        <v>123</v>
      </c>
      <c r="B29" s="153" t="s">
        <v>92</v>
      </c>
      <c r="C29" s="50">
        <v>1</v>
      </c>
      <c r="D29" s="51">
        <f>'[1]Referência Cenoura'!D14</f>
        <v>58</v>
      </c>
      <c r="E29" s="52">
        <f t="shared" si="1"/>
        <v>58</v>
      </c>
    </row>
    <row r="30" spans="1:5" x14ac:dyDescent="0.25">
      <c r="A30" s="155" t="s">
        <v>16</v>
      </c>
      <c r="B30" s="153" t="s">
        <v>92</v>
      </c>
      <c r="C30" s="50">
        <v>6</v>
      </c>
      <c r="D30" s="51">
        <f>'[1]Referência Cenoura'!D15</f>
        <v>22</v>
      </c>
      <c r="E30" s="52">
        <f t="shared" si="1"/>
        <v>132</v>
      </c>
    </row>
    <row r="31" spans="1:5" x14ac:dyDescent="0.25">
      <c r="A31" s="155" t="s">
        <v>124</v>
      </c>
      <c r="B31" s="153" t="s">
        <v>79</v>
      </c>
      <c r="C31" s="50">
        <v>10</v>
      </c>
      <c r="D31" s="51">
        <f>'[1]Referência Cenoura'!D16</f>
        <v>26</v>
      </c>
      <c r="E31" s="52">
        <f t="shared" si="1"/>
        <v>260</v>
      </c>
    </row>
    <row r="32" spans="1:5" x14ac:dyDescent="0.25">
      <c r="A32" s="155" t="s">
        <v>19</v>
      </c>
      <c r="B32" s="153" t="s">
        <v>79</v>
      </c>
      <c r="C32" s="50">
        <v>6</v>
      </c>
      <c r="D32" s="51">
        <f>'[1]Referência Cenoura'!D17</f>
        <v>79.349999999999994</v>
      </c>
      <c r="E32" s="52">
        <f t="shared" si="1"/>
        <v>476.09999999999997</v>
      </c>
    </row>
    <row r="33" spans="1:5" x14ac:dyDescent="0.25">
      <c r="A33" s="155" t="s">
        <v>20</v>
      </c>
      <c r="B33" s="153" t="s">
        <v>79</v>
      </c>
      <c r="C33" s="50">
        <v>8</v>
      </c>
      <c r="D33" s="51">
        <f>'[1]Referência Cenoura'!D18</f>
        <v>276.5</v>
      </c>
      <c r="E33" s="52">
        <f t="shared" si="1"/>
        <v>2212</v>
      </c>
    </row>
    <row r="34" spans="1:5" x14ac:dyDescent="0.25">
      <c r="A34" s="155" t="s">
        <v>68</v>
      </c>
      <c r="B34" s="153" t="s">
        <v>92</v>
      </c>
      <c r="C34" s="50">
        <v>1.5</v>
      </c>
      <c r="D34" s="51">
        <f>'[1]Referência Cenoura'!D19</f>
        <v>162</v>
      </c>
      <c r="E34" s="52">
        <f t="shared" si="1"/>
        <v>243</v>
      </c>
    </row>
    <row r="35" spans="1:5" x14ac:dyDescent="0.25">
      <c r="A35" s="155" t="s">
        <v>125</v>
      </c>
      <c r="B35" s="153" t="s">
        <v>79</v>
      </c>
      <c r="C35" s="50">
        <v>4.5</v>
      </c>
      <c r="D35" s="51">
        <f>'[1]Referência Cenoura'!D20</f>
        <v>67</v>
      </c>
      <c r="E35" s="52">
        <f t="shared" si="1"/>
        <v>301.5</v>
      </c>
    </row>
    <row r="36" spans="1:5" x14ac:dyDescent="0.25">
      <c r="A36" s="155" t="s">
        <v>21</v>
      </c>
      <c r="B36" s="153" t="s">
        <v>92</v>
      </c>
      <c r="C36" s="50">
        <v>0.8</v>
      </c>
      <c r="D36" s="51">
        <f>'[1]Referência Cenoura'!D21</f>
        <v>158</v>
      </c>
      <c r="E36" s="52">
        <f t="shared" si="1"/>
        <v>126.4</v>
      </c>
    </row>
    <row r="37" spans="1:5" x14ac:dyDescent="0.25">
      <c r="A37" s="155" t="s">
        <v>22</v>
      </c>
      <c r="B37" s="155" t="s">
        <v>92</v>
      </c>
      <c r="C37" s="50">
        <v>2</v>
      </c>
      <c r="D37" s="51">
        <f>'[1]Referência Cenoura'!D22</f>
        <v>101</v>
      </c>
      <c r="E37" s="52">
        <f t="shared" si="1"/>
        <v>202</v>
      </c>
    </row>
    <row r="38" spans="1:5" x14ac:dyDescent="0.25">
      <c r="A38" s="155" t="s">
        <v>44</v>
      </c>
      <c r="B38" s="155" t="s">
        <v>126</v>
      </c>
      <c r="C38" s="50">
        <v>1</v>
      </c>
      <c r="D38" s="51">
        <v>1820</v>
      </c>
      <c r="E38" s="52">
        <f t="shared" si="1"/>
        <v>1820</v>
      </c>
    </row>
    <row r="39" spans="1:5" x14ac:dyDescent="0.25">
      <c r="A39" s="6" t="s">
        <v>51</v>
      </c>
      <c r="B39" s="41"/>
      <c r="C39" s="42"/>
      <c r="D39" s="42"/>
      <c r="E39" s="7">
        <f>SUM(E25:E38)</f>
        <v>10023</v>
      </c>
    </row>
    <row r="40" spans="1:5" x14ac:dyDescent="0.25">
      <c r="A40" s="23" t="s">
        <v>95</v>
      </c>
      <c r="B40" s="23"/>
      <c r="C40" s="172"/>
      <c r="D40" s="23"/>
      <c r="E40" s="1"/>
    </row>
    <row r="41" spans="1:5" x14ac:dyDescent="0.25">
      <c r="A41" s="155" t="s">
        <v>127</v>
      </c>
      <c r="B41" s="155" t="s">
        <v>116</v>
      </c>
      <c r="C41" s="50">
        <v>4</v>
      </c>
      <c r="D41" s="51">
        <v>143</v>
      </c>
      <c r="E41" s="52">
        <f>C41*D41</f>
        <v>572</v>
      </c>
    </row>
    <row r="42" spans="1:5" x14ac:dyDescent="0.25">
      <c r="A42" s="155" t="s">
        <v>128</v>
      </c>
      <c r="B42" s="155" t="s">
        <v>116</v>
      </c>
      <c r="C42" s="50">
        <v>7</v>
      </c>
      <c r="D42" s="51">
        <v>143</v>
      </c>
      <c r="E42" s="52">
        <f>C42*D42</f>
        <v>1001</v>
      </c>
    </row>
    <row r="43" spans="1:5" x14ac:dyDescent="0.25">
      <c r="A43" s="155" t="s">
        <v>129</v>
      </c>
      <c r="B43" s="155" t="s">
        <v>116</v>
      </c>
      <c r="C43" s="50">
        <v>19</v>
      </c>
      <c r="D43" s="51">
        <v>143</v>
      </c>
      <c r="E43" s="52">
        <f>C43*D43</f>
        <v>2717</v>
      </c>
    </row>
    <row r="44" spans="1:5" x14ac:dyDescent="0.25">
      <c r="A44" s="155" t="s">
        <v>130</v>
      </c>
      <c r="B44" s="155" t="s">
        <v>48</v>
      </c>
      <c r="C44" s="50">
        <v>20</v>
      </c>
      <c r="D44" s="51">
        <v>110</v>
      </c>
      <c r="E44" s="52">
        <f>C44*D44</f>
        <v>2200</v>
      </c>
    </row>
    <row r="45" spans="1:5" x14ac:dyDescent="0.25">
      <c r="A45" s="155" t="s">
        <v>131</v>
      </c>
      <c r="B45" s="155" t="s">
        <v>48</v>
      </c>
      <c r="C45" s="50">
        <v>2.2000000000000002</v>
      </c>
      <c r="D45" s="51">
        <v>110</v>
      </c>
      <c r="E45" s="52">
        <f>C45*D45</f>
        <v>242.00000000000003</v>
      </c>
    </row>
    <row r="46" spans="1:5" x14ac:dyDescent="0.25">
      <c r="A46" s="6" t="s">
        <v>103</v>
      </c>
      <c r="B46" s="6"/>
      <c r="C46" s="7"/>
      <c r="D46" s="7"/>
      <c r="E46" s="7">
        <f>SUM(E41:E45)</f>
        <v>6732</v>
      </c>
    </row>
    <row r="47" spans="1:5" x14ac:dyDescent="0.25">
      <c r="A47" s="23" t="s">
        <v>132</v>
      </c>
      <c r="B47" s="23"/>
      <c r="C47" s="33"/>
      <c r="D47" s="33"/>
      <c r="E47" s="33"/>
    </row>
    <row r="48" spans="1:5" x14ac:dyDescent="0.25">
      <c r="A48" s="155" t="s">
        <v>133</v>
      </c>
      <c r="B48" s="155" t="s">
        <v>134</v>
      </c>
      <c r="C48" s="155">
        <v>76</v>
      </c>
      <c r="D48" s="53">
        <v>110</v>
      </c>
      <c r="E48" s="53">
        <f>C48*D48</f>
        <v>8360</v>
      </c>
    </row>
    <row r="49" spans="1:5" x14ac:dyDescent="0.25">
      <c r="A49" s="155" t="s">
        <v>131</v>
      </c>
      <c r="B49" s="155" t="s">
        <v>134</v>
      </c>
      <c r="C49" s="155">
        <v>2</v>
      </c>
      <c r="D49" s="53">
        <v>110</v>
      </c>
      <c r="E49" s="53">
        <f>C49*D49</f>
        <v>220</v>
      </c>
    </row>
    <row r="50" spans="1:5" x14ac:dyDescent="0.25">
      <c r="A50" s="155" t="s">
        <v>135</v>
      </c>
      <c r="B50" s="155" t="s">
        <v>134</v>
      </c>
      <c r="C50" s="155">
        <v>9</v>
      </c>
      <c r="D50" s="53">
        <v>110</v>
      </c>
      <c r="E50" s="53">
        <f>C50*D50</f>
        <v>990</v>
      </c>
    </row>
    <row r="51" spans="1:5" x14ac:dyDescent="0.25">
      <c r="A51" s="155" t="s">
        <v>136</v>
      </c>
      <c r="B51" s="155" t="s">
        <v>134</v>
      </c>
      <c r="C51" s="155">
        <v>3</v>
      </c>
      <c r="D51" s="53">
        <v>110</v>
      </c>
      <c r="E51" s="53">
        <f>C51*D51</f>
        <v>330</v>
      </c>
    </row>
    <row r="52" spans="1:5" x14ac:dyDescent="0.25">
      <c r="A52" s="6" t="s">
        <v>111</v>
      </c>
      <c r="B52" s="41"/>
      <c r="C52" s="42"/>
      <c r="D52" s="42"/>
      <c r="E52" s="7">
        <f>SUM(E48:E51)</f>
        <v>9900</v>
      </c>
    </row>
    <row r="53" spans="1:5" x14ac:dyDescent="0.25">
      <c r="A53" s="23" t="s">
        <v>137</v>
      </c>
      <c r="B53" s="23"/>
      <c r="C53" s="33"/>
      <c r="D53" s="33"/>
      <c r="E53" s="36"/>
    </row>
    <row r="54" spans="1:5" x14ac:dyDescent="0.25">
      <c r="A54" s="155" t="s">
        <v>109</v>
      </c>
      <c r="B54" s="155" t="s">
        <v>50</v>
      </c>
      <c r="C54" s="155">
        <v>1</v>
      </c>
      <c r="D54" s="53">
        <v>2000</v>
      </c>
      <c r="E54" s="54">
        <f>C54*D54</f>
        <v>2000</v>
      </c>
    </row>
    <row r="55" spans="1:5" x14ac:dyDescent="0.25">
      <c r="A55" s="6" t="s">
        <v>138</v>
      </c>
      <c r="B55" s="41"/>
      <c r="C55" s="42"/>
      <c r="D55" s="42"/>
      <c r="E55" s="7">
        <f>E54</f>
        <v>2000</v>
      </c>
    </row>
    <row r="56" spans="1:5" x14ac:dyDescent="0.25">
      <c r="A56" s="47" t="s">
        <v>52</v>
      </c>
      <c r="B56" s="47"/>
      <c r="C56" s="47"/>
      <c r="D56" s="47"/>
      <c r="E56" s="48">
        <f>SUM(E14,E23,E39,E46,E52,E55)</f>
        <v>41488</v>
      </c>
    </row>
    <row r="59" spans="1:5" x14ac:dyDescent="0.25">
      <c r="A59" s="231" t="s">
        <v>53</v>
      </c>
      <c r="B59" s="232"/>
    </row>
    <row r="60" spans="1:5" x14ac:dyDescent="0.25">
      <c r="A60" s="23" t="str">
        <f>A10</f>
        <v>1-Preparo de solo/Plantio</v>
      </c>
      <c r="B60" s="33">
        <f>E14</f>
        <v>9115</v>
      </c>
    </row>
    <row r="61" spans="1:5" x14ac:dyDescent="0.25">
      <c r="A61" s="23" t="str">
        <f>A15</f>
        <v>2-Serviços</v>
      </c>
      <c r="B61" s="33">
        <f>E23</f>
        <v>3718</v>
      </c>
    </row>
    <row r="62" spans="1:5" x14ac:dyDescent="0.25">
      <c r="A62" s="23" t="str">
        <f>A24</f>
        <v>3-Tratos Culturais</v>
      </c>
      <c r="B62" s="33">
        <f>E39</f>
        <v>10023</v>
      </c>
    </row>
    <row r="63" spans="1:5" x14ac:dyDescent="0.25">
      <c r="A63" s="23" t="str">
        <f>A40</f>
        <v>4-Serviços</v>
      </c>
      <c r="B63" s="33">
        <f>E46</f>
        <v>6732</v>
      </c>
    </row>
    <row r="64" spans="1:5" x14ac:dyDescent="0.25">
      <c r="A64" s="23" t="str">
        <f>A47</f>
        <v>5-Colheita</v>
      </c>
      <c r="B64" s="33">
        <f>E52</f>
        <v>9900</v>
      </c>
    </row>
    <row r="65" spans="1:4" x14ac:dyDescent="0.25">
      <c r="A65" s="23" t="str">
        <f>A53</f>
        <v>6-Outros custos</v>
      </c>
      <c r="B65" s="33">
        <f>E54</f>
        <v>2000</v>
      </c>
    </row>
    <row r="66" spans="1:4" x14ac:dyDescent="0.25">
      <c r="A66" s="47" t="s">
        <v>65</v>
      </c>
      <c r="B66" s="48">
        <f>SUM(B60:B65)</f>
        <v>41488</v>
      </c>
    </row>
    <row r="69" spans="1:4" ht="15.75" x14ac:dyDescent="0.25">
      <c r="A69" s="209" t="s">
        <v>461</v>
      </c>
      <c r="B69" s="209"/>
      <c r="C69" s="233"/>
      <c r="D69" s="233"/>
    </row>
    <row r="70" spans="1:4" x14ac:dyDescent="0.25">
      <c r="A70" t="s">
        <v>54</v>
      </c>
    </row>
    <row r="71" spans="1:4" ht="15.75" x14ac:dyDescent="0.25">
      <c r="A71" s="209" t="s">
        <v>55</v>
      </c>
      <c r="B71" s="209"/>
      <c r="C71" s="209"/>
      <c r="D71" s="209"/>
    </row>
    <row r="72" spans="1:4" ht="15.75" x14ac:dyDescent="0.25">
      <c r="A72" s="209" t="s">
        <v>57</v>
      </c>
      <c r="B72" s="209"/>
      <c r="C72" s="209"/>
      <c r="D72" s="209"/>
    </row>
    <row r="73" spans="1:4" ht="15.75" x14ac:dyDescent="0.25">
      <c r="A73" s="209" t="s">
        <v>445</v>
      </c>
      <c r="B73" s="209"/>
      <c r="C73" s="209"/>
      <c r="D73" s="209"/>
    </row>
  </sheetData>
  <mergeCells count="22"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  <mergeCell ref="A8:E8"/>
    <mergeCell ref="A1:A2"/>
    <mergeCell ref="B1:E2"/>
    <mergeCell ref="A3:B3"/>
    <mergeCell ref="A4:B4"/>
    <mergeCell ref="C4:E4"/>
    <mergeCell ref="C3:E3"/>
    <mergeCell ref="C5:E5"/>
    <mergeCell ref="A5:B5"/>
    <mergeCell ref="C6:E6"/>
    <mergeCell ref="A7:E7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37</vt:i4>
      </vt:variant>
    </vt:vector>
  </HeadingPairs>
  <TitlesOfParts>
    <vt:vector size="37" baseType="lpstr">
      <vt:lpstr>RESUMO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Soja</vt:lpstr>
      <vt:lpstr>Cebola</vt:lpstr>
      <vt:lpstr>Feijão</vt:lpstr>
      <vt:lpstr>Trigo</vt:lpstr>
      <vt:lpstr>Beterraba</vt:lpstr>
      <vt:lpstr>Repolho</vt:lpstr>
      <vt:lpstr>Sorgo </vt:lpstr>
      <vt:lpstr>Sorgo Silagem</vt:lpstr>
      <vt:lpstr>Batata</vt:lpstr>
      <vt:lpstr>Cana de Açúcar</vt:lpstr>
      <vt:lpstr>Banana</vt:lpstr>
      <vt:lpstr>Abóbora</vt:lpstr>
      <vt:lpstr>Equinos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-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Jarbas</cp:lastModifiedBy>
  <cp:lastPrinted>2022-10-06T22:28:15Z</cp:lastPrinted>
  <dcterms:created xsi:type="dcterms:W3CDTF">2021-12-06T19:27:12Z</dcterms:created>
  <dcterms:modified xsi:type="dcterms:W3CDTF">2022-10-06T23:31:17Z</dcterms:modified>
</cp:coreProperties>
</file>